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" yWindow="1035" windowWidth="21735" windowHeight="10620"/>
  </bookViews>
  <sheets>
    <sheet name="수주현황" sheetId="1" r:id="rId1"/>
    <sheet name="부분합" sheetId="12" r:id="rId2"/>
    <sheet name="필터" sheetId="6" r:id="rId3"/>
    <sheet name="시나리오 요약" sheetId="13" r:id="rId4"/>
    <sheet name="시나리오" sheetId="7" r:id="rId5"/>
    <sheet name="피벗테이블 정답" sheetId="14" r:id="rId6"/>
    <sheet name="피벗테이블" sheetId="8" r:id="rId7"/>
    <sheet name="차트" sheetId="10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2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15" i="6" l="1"/>
  <c r="E14" i="1"/>
  <c r="E15" i="1"/>
  <c r="E13" i="1" l="1"/>
  <c r="I3" i="1"/>
  <c r="G17" i="12" l="1"/>
  <c r="G12" i="12"/>
  <c r="G7" i="12"/>
  <c r="G19" i="12" s="1"/>
  <c r="G18" i="12"/>
  <c r="F18" i="12"/>
  <c r="E18" i="12"/>
  <c r="G13" i="12"/>
  <c r="F13" i="12"/>
  <c r="E13" i="12"/>
  <c r="G8" i="12"/>
  <c r="F8" i="12"/>
  <c r="F20" i="12" s="1"/>
  <c r="E8" i="12"/>
  <c r="E20" i="12" s="1"/>
  <c r="G20" i="12" l="1"/>
  <c r="I4" i="1"/>
  <c r="I5" i="1"/>
  <c r="I6" i="1"/>
  <c r="I7" i="1"/>
  <c r="I8" i="1"/>
  <c r="I9" i="1"/>
  <c r="I10" i="1"/>
  <c r="I11" i="1"/>
  <c r="I12" i="1"/>
  <c r="H4" i="1"/>
  <c r="H5" i="1"/>
  <c r="H6" i="1"/>
  <c r="H7" i="1"/>
  <c r="H8" i="1"/>
  <c r="H9" i="1"/>
  <c r="H10" i="1"/>
  <c r="H11" i="1"/>
  <c r="H12" i="1"/>
  <c r="G4" i="7" l="1"/>
  <c r="G5" i="7"/>
  <c r="G6" i="7"/>
  <c r="G7" i="7"/>
  <c r="G8" i="7"/>
  <c r="G9" i="7"/>
  <c r="G10" i="7"/>
  <c r="G11" i="7"/>
  <c r="G12" i="7"/>
  <c r="G3" i="7"/>
</calcChain>
</file>

<file path=xl/sharedStrings.xml><?xml version="1.0" encoding="utf-8"?>
<sst xmlns="http://schemas.openxmlformats.org/spreadsheetml/2006/main" count="260" uniqueCount="72">
  <si>
    <t>거래일자</t>
    <phoneticPr fontId="1" type="noConversion"/>
  </si>
  <si>
    <t>사업명</t>
    <phoneticPr fontId="1" type="noConversion"/>
  </si>
  <si>
    <t>거래처</t>
    <phoneticPr fontId="1" type="noConversion"/>
  </si>
  <si>
    <t>거래구분</t>
    <phoneticPr fontId="1" type="noConversion"/>
  </si>
  <si>
    <t>수량</t>
    <phoneticPr fontId="1" type="noConversion"/>
  </si>
  <si>
    <t>수주액</t>
    <phoneticPr fontId="1" type="noConversion"/>
  </si>
  <si>
    <t>수주 총액</t>
    <phoneticPr fontId="1" type="noConversion"/>
  </si>
  <si>
    <t>순위</t>
    <phoneticPr fontId="1" type="noConversion"/>
  </si>
  <si>
    <t>비고</t>
    <phoneticPr fontId="1" type="noConversion"/>
  </si>
  <si>
    <t>유통사업</t>
    <phoneticPr fontId="1" type="noConversion"/>
  </si>
  <si>
    <t>최고유통</t>
    <phoneticPr fontId="1" type="noConversion"/>
  </si>
  <si>
    <t>전자금융</t>
    <phoneticPr fontId="1" type="noConversion"/>
  </si>
  <si>
    <t>대행사</t>
    <phoneticPr fontId="1" type="noConversion"/>
  </si>
  <si>
    <t>다소컴퍼니</t>
    <phoneticPr fontId="1" type="noConversion"/>
  </si>
  <si>
    <t>가맹입금</t>
    <phoneticPr fontId="1" type="noConversion"/>
  </si>
  <si>
    <t>기타유통</t>
    <phoneticPr fontId="1" type="noConversion"/>
  </si>
  <si>
    <t>올타임즈유통</t>
    <phoneticPr fontId="1" type="noConversion"/>
  </si>
  <si>
    <t>전자금융</t>
    <phoneticPr fontId="1" type="noConversion"/>
  </si>
  <si>
    <t>굿앤굿유통</t>
    <phoneticPr fontId="1" type="noConversion"/>
  </si>
  <si>
    <t>대체입금</t>
    <phoneticPr fontId="1" type="noConversion"/>
  </si>
  <si>
    <t>기타유통</t>
    <phoneticPr fontId="1" type="noConversion"/>
  </si>
  <si>
    <t>에스유통</t>
    <phoneticPr fontId="1" type="noConversion"/>
  </si>
  <si>
    <t>가맹입금</t>
    <phoneticPr fontId="1" type="noConversion"/>
  </si>
  <si>
    <t>에이치캠프</t>
    <phoneticPr fontId="1" type="noConversion"/>
  </si>
  <si>
    <t>블루오션</t>
    <phoneticPr fontId="1" type="noConversion"/>
  </si>
  <si>
    <t>대체입금</t>
    <phoneticPr fontId="1" type="noConversion"/>
  </si>
  <si>
    <t>유통사업</t>
    <phoneticPr fontId="1" type="noConversion"/>
  </si>
  <si>
    <t>조건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</si>
  <si>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</si>
  <si>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</si>
  <si>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</si>
  <si>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에스유통</t>
    <phoneticPr fontId="1" type="noConversion"/>
  </si>
  <si>
    <t>유통사업 최대값</t>
  </si>
  <si>
    <t>대행사 최대값</t>
  </si>
  <si>
    <t>기타유통 최대값</t>
  </si>
  <si>
    <t>전체 최대값</t>
  </si>
  <si>
    <t>유통사업 평균</t>
  </si>
  <si>
    <t>대행사 평균</t>
  </si>
  <si>
    <t>기타유통 평균</t>
  </si>
  <si>
    <t>전체 평균</t>
  </si>
  <si>
    <t>$F$4</t>
  </si>
  <si>
    <t>$F$8</t>
  </si>
  <si>
    <t>$F$12</t>
  </si>
  <si>
    <t>$G$4</t>
  </si>
  <si>
    <t>$G$8</t>
  </si>
  <si>
    <t>$G$12</t>
  </si>
  <si>
    <t>수주액 1500 증가</t>
  </si>
  <si>
    <t>만든 사람 Windows User 날짜 2019-01-04</t>
  </si>
  <si>
    <t>수주액 750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</si>
  <si>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</si>
  <si>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</si>
  <si>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</si>
  <si>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</si>
  <si>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</si>
  <si>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</si>
  <si>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</si>
  <si>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가맹입금</t>
  </si>
  <si>
    <t>전자금융</t>
  </si>
  <si>
    <t>에이치캠프</t>
  </si>
  <si>
    <t>올타임즈유통</t>
  </si>
  <si>
    <t>최고유통</t>
  </si>
  <si>
    <t>전체 최대값 : 수량</t>
  </si>
  <si>
    <t>최대값 : 수량</t>
  </si>
  <si>
    <t>전체 최대값 : 수주액</t>
  </si>
  <si>
    <t>최대값 : 수주액</t>
  </si>
  <si>
    <t>거래처</t>
  </si>
  <si>
    <t>거래구분</t>
  </si>
  <si>
    <t>값</t>
  </si>
  <si>
    <t>*</t>
  </si>
  <si>
    <t>'수주 총액'의 최대값-최소값 차이</t>
    <phoneticPr fontId="1" type="noConversion"/>
  </si>
  <si>
    <t>'사업명'이 "유통사업"인 '수주 총액'의 평균</t>
    <phoneticPr fontId="1" type="noConversion"/>
  </si>
  <si>
    <t>'수주액' 중 두 번째로 큰 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</si>
</sst>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&quot;EA&quot;"/>
    <numFmt numFmtId="178" formatCode="#&quot;위&quot;"/>
    <numFmt numFmtId="179" formatCode="#,##0_);[Red]\(#,##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alignment horizontal="center" readingOrder="0"/>
    </dxf>
    <dxf>
      <numFmt numFmtId="176" formatCode="#,##0_ "/>
    </dxf>
    <dxf>
      <font>
        <b/>
        <i val="0"/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0" u="sng">
                <a:latin typeface="궁서체" pitchFamily="17" charset="-127"/>
                <a:ea typeface="궁서체" pitchFamily="17" charset="-127"/>
              </a:defRPr>
            </a:pPr>
            <a:r>
              <a:rPr lang="en-US" altLang="ko-KR" sz="1800" b="0" u="sng">
                <a:latin typeface="궁서체" pitchFamily="17" charset="-127"/>
                <a:ea typeface="궁서체" pitchFamily="17" charset="-127"/>
              </a:rPr>
              <a:t>1</a:t>
            </a:r>
            <a:r>
              <a:rPr lang="ko-KR" altLang="en-US" sz="1800" b="0" u="sng">
                <a:latin typeface="궁서체" pitchFamily="17" charset="-127"/>
                <a:ea typeface="궁서체" pitchFamily="17" charset="-127"/>
              </a:rPr>
              <a:t>사분기 수주현황</a:t>
            </a:r>
            <a:endParaRPr lang="ko-KR" sz="1800" b="0" u="sng">
              <a:latin typeface="궁서체" pitchFamily="17" charset="-127"/>
              <a:ea typeface="궁서체" pitchFamily="17" charset="-127"/>
            </a:endParaRP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차트!$C$2</c:f>
              <c:strCache>
                <c:ptCount val="1"/>
                <c:pt idx="0">
                  <c:v>4월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최고유통</c:v>
                </c:pt>
                <c:pt idx="1">
                  <c:v>다소컴퍼니</c:v>
                </c:pt>
                <c:pt idx="2">
                  <c:v>에스유통</c:v>
                </c:pt>
                <c:pt idx="3">
                  <c:v>굿앤굿유통</c:v>
                </c:pt>
                <c:pt idx="4">
                  <c:v>블루오션</c:v>
                </c:pt>
              </c:strCache>
            </c:strRef>
          </c:cat>
          <c:val>
            <c:numRef>
              <c:f>차트!$C$3:$C$7</c:f>
              <c:numCache>
                <c:formatCode>#,##0_ </c:formatCode>
                <c:ptCount val="5"/>
                <c:pt idx="0">
                  <c:v>2567500</c:v>
                </c:pt>
                <c:pt idx="1">
                  <c:v>489210</c:v>
                </c:pt>
                <c:pt idx="2">
                  <c:v>1835800</c:v>
                </c:pt>
                <c:pt idx="3">
                  <c:v>874390</c:v>
                </c:pt>
                <c:pt idx="4">
                  <c:v>950800</c:v>
                </c:pt>
              </c:numCache>
            </c:numRef>
          </c:val>
        </c:ser>
        <c:ser>
          <c:idx val="1"/>
          <c:order val="1"/>
          <c:tx>
            <c:strRef>
              <c:f>차트!$D$2</c:f>
              <c:strCache>
                <c:ptCount val="1"/>
                <c:pt idx="0">
                  <c:v>5월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최고유통</c:v>
                </c:pt>
                <c:pt idx="1">
                  <c:v>다소컴퍼니</c:v>
                </c:pt>
                <c:pt idx="2">
                  <c:v>에스유통</c:v>
                </c:pt>
                <c:pt idx="3">
                  <c:v>굿앤굿유통</c:v>
                </c:pt>
                <c:pt idx="4">
                  <c:v>블루오션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1135200</c:v>
                </c:pt>
                <c:pt idx="1">
                  <c:v>979100</c:v>
                </c:pt>
                <c:pt idx="2">
                  <c:v>2890600</c:v>
                </c:pt>
                <c:pt idx="3">
                  <c:v>907450</c:v>
                </c:pt>
                <c:pt idx="4">
                  <c:v>1749330</c:v>
                </c:pt>
              </c:numCache>
            </c:numRef>
          </c:val>
        </c:ser>
        <c:ser>
          <c:idx val="2"/>
          <c:order val="2"/>
          <c:tx>
            <c:strRef>
              <c:f>차트!$E$2</c:f>
              <c:strCache>
                <c:ptCount val="1"/>
                <c:pt idx="0">
                  <c:v>6월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최고유통</c:v>
                </c:pt>
                <c:pt idx="1">
                  <c:v>다소컴퍼니</c:v>
                </c:pt>
                <c:pt idx="2">
                  <c:v>에스유통</c:v>
                </c:pt>
                <c:pt idx="3">
                  <c:v>굿앤굿유통</c:v>
                </c:pt>
                <c:pt idx="4">
                  <c:v>블루오션</c:v>
                </c:pt>
              </c:strCache>
            </c:strRef>
          </c:cat>
          <c:val>
            <c:numRef>
              <c:f>차트!$E$3:$E$7</c:f>
              <c:numCache>
                <c:formatCode>#,##0_ </c:formatCode>
                <c:ptCount val="5"/>
                <c:pt idx="0">
                  <c:v>1028350</c:v>
                </c:pt>
                <c:pt idx="1">
                  <c:v>778310</c:v>
                </c:pt>
                <c:pt idx="2">
                  <c:v>1239200</c:v>
                </c:pt>
                <c:pt idx="3">
                  <c:v>1087350</c:v>
                </c:pt>
                <c:pt idx="4">
                  <c:v>3210700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45312"/>
        <c:axId val="207996032"/>
      </c:barChart>
      <c:catAx>
        <c:axId val="20404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996032"/>
        <c:crosses val="autoZero"/>
        <c:auto val="1"/>
        <c:lblAlgn val="ctr"/>
        <c:lblOffset val="100"/>
        <c:noMultiLvlLbl val="0"/>
      </c:catAx>
      <c:valAx>
        <c:axId val="20799603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04045312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162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>
        <a:srgbClr val="0070C0"/>
      </a:solidFill>
      <a:prstDash val="sysDot"/>
    </a:ln>
  </c:spPr>
  <c:txPr>
    <a:bodyPr/>
    <a:lstStyle/>
    <a:p>
      <a:pPr>
        <a:defRPr sz="1100">
          <a:latin typeface="굴림체" pitchFamily="49" charset="-127"/>
          <a:ea typeface="굴림체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7</xdr:col>
      <xdr:colOff>657225</xdr:colOff>
      <xdr:row>0</xdr:row>
      <xdr:rowOff>952500</xdr:rowOff>
    </xdr:to>
    <xdr:sp macro="" textlink="">
      <xdr:nvSpPr>
        <xdr:cNvPr id="2" name="순서도: 문서 1"/>
        <xdr:cNvSpPr/>
      </xdr:nvSpPr>
      <xdr:spPr>
        <a:xfrm>
          <a:off x="952500" y="38100"/>
          <a:ext cx="6019800" cy="914400"/>
        </a:xfrm>
        <a:prstGeom prst="flowChartDocumen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altLang="ko-KR" sz="2400" b="0" i="1">
              <a:latin typeface="돋움체" pitchFamily="49" charset="-127"/>
              <a:ea typeface="돋움체" pitchFamily="49" charset="-127"/>
            </a:rPr>
            <a:t>3</a:t>
          </a:r>
          <a:r>
            <a:rPr lang="ko-KR" altLang="en-US" sz="2400" b="0" i="1">
              <a:latin typeface="돋움체" pitchFamily="49" charset="-127"/>
              <a:ea typeface="돋움체" pitchFamily="49" charset="-127"/>
            </a:rPr>
            <a:t>월 거래처 수주현황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9</xdr:row>
      <xdr:rowOff>38100</xdr:rowOff>
    </xdr:from>
    <xdr:to>
      <xdr:col>7</xdr:col>
      <xdr:colOff>638174</xdr:colOff>
      <xdr:row>24</xdr:row>
      <xdr:rowOff>171450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469.459024189811" createdVersion="4" refreshedVersion="4" minRefreshableVersion="3" recordCount="10">
  <cacheSource type="worksheet">
    <worksheetSource ref="A2:G12" sheet="피벗테이블"/>
  </cacheSource>
  <cacheFields count="7">
    <cacheField name="거래일자" numFmtId="14">
      <sharedItems containsSemiMixedTypes="0" containsNonDate="0" containsDate="1" containsString="0" minDate="2019-03-04T00:00:00" maxDate="2019-03-30T00:00:00"/>
    </cacheField>
    <cacheField name="사업명" numFmtId="0">
      <sharedItems/>
    </cacheField>
    <cacheField name="거래처" numFmtId="0">
      <sharedItems count="7">
        <s v="최고유통"/>
        <s v="다소컴퍼니"/>
        <s v="올타임즈유통"/>
        <s v="굿앤굿유통"/>
        <s v="에스유통"/>
        <s v="에이치캠프"/>
        <s v="블루오션"/>
      </sharedItems>
    </cacheField>
    <cacheField name="거래구분" numFmtId="0">
      <sharedItems count="3">
        <s v="전자금융"/>
        <s v="가맹입금"/>
        <s v="대체입금"/>
      </sharedItems>
    </cacheField>
    <cacheField name="수량" numFmtId="176">
      <sharedItems containsSemiMixedTypes="0" containsString="0" containsNumber="1" containsInteger="1" minValue="6" maxValue="52"/>
    </cacheField>
    <cacheField name="수주액" numFmtId="176">
      <sharedItems containsSemiMixedTypes="0" containsString="0" containsNumber="1" containsInteger="1" minValue="47400" maxValue="337680"/>
    </cacheField>
    <cacheField name="수주 총액" numFmtId="176">
      <sharedItems containsSemiMixedTypes="0" containsString="0" containsNumber="1" containsInteger="1" minValue="284400" maxValue="837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d v="2019-03-04T00:00:00"/>
    <s v="유통사업"/>
    <x v="0"/>
    <x v="0"/>
    <n v="25"/>
    <n v="142700"/>
    <n v="3567500"/>
  </r>
  <r>
    <d v="2019-03-06T00:00:00"/>
    <s v="대행사"/>
    <x v="1"/>
    <x v="1"/>
    <n v="35"/>
    <n v="239200"/>
    <n v="8372000"/>
  </r>
  <r>
    <d v="2019-03-21T00:00:00"/>
    <s v="기타유통"/>
    <x v="2"/>
    <x v="0"/>
    <n v="12"/>
    <n v="202580"/>
    <n v="2430960"/>
  </r>
  <r>
    <d v="2019-03-22T00:00:00"/>
    <s v="유통사업"/>
    <x v="3"/>
    <x v="2"/>
    <n v="25"/>
    <n v="187350"/>
    <n v="4683750"/>
  </r>
  <r>
    <d v="2019-03-22T00:00:00"/>
    <s v="기타유통"/>
    <x v="4"/>
    <x v="1"/>
    <n v="7"/>
    <n v="337680"/>
    <n v="2363760"/>
  </r>
  <r>
    <d v="2019-03-25T00:00:00"/>
    <s v="대행사"/>
    <x v="5"/>
    <x v="0"/>
    <n v="6"/>
    <n v="47400"/>
    <n v="284400"/>
  </r>
  <r>
    <d v="2019-03-26T00:00:00"/>
    <s v="유통사업"/>
    <x v="6"/>
    <x v="2"/>
    <n v="16"/>
    <n v="210000"/>
    <n v="3360000"/>
  </r>
  <r>
    <d v="2019-03-27T00:00:00"/>
    <s v="기타유통"/>
    <x v="2"/>
    <x v="1"/>
    <n v="23"/>
    <n v="112700"/>
    <n v="2592100"/>
  </r>
  <r>
    <d v="2019-03-29T00:00:00"/>
    <s v="유통사업"/>
    <x v="0"/>
    <x v="0"/>
    <n v="15"/>
    <n v="294500"/>
    <n v="4417500"/>
  </r>
  <r>
    <d v="2019-03-29T00:00:00"/>
    <s v="대행사"/>
    <x v="1"/>
    <x v="2"/>
    <n v="52"/>
    <n v="96800"/>
    <n v="5033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2" dataOnRows="1" applyNumberFormats="0" applyBorderFormats="0" applyFontFormats="0" applyPatternFormats="0" applyAlignmentFormats="0" applyWidthHeightFormats="1" dataCaption="값" missingCaption="*" updatedVersion="4" minRefreshableVersion="3" useAutoFormatting="1" colGrandTotals="0" itemPrintTitles="1" mergeItem="1" createdVersion="4" indent="0" compact="0" compactData="0" multipleFieldFilters="0">
  <location ref="A3:E10" firstHeaderRow="1" firstDataRow="2" firstDataCol="2"/>
  <pivotFields count="7">
    <pivotField compact="0" numFmtId="14" outline="0" showAll="0"/>
    <pivotField compact="0" outline="0" showAll="0"/>
    <pivotField axis="axisCol" compact="0" outline="0" showAll="0">
      <items count="8">
        <item h="1" x="3"/>
        <item h="1" x="1"/>
        <item h="1" x="6"/>
        <item h="1" x="4"/>
        <item x="5"/>
        <item x="2"/>
        <item x="0"/>
        <item t="default"/>
      </items>
    </pivotField>
    <pivotField axis="axisRow" compact="0" outline="0" showAll="0">
      <items count="4">
        <item x="1"/>
        <item x="2"/>
        <item x="0"/>
        <item t="default"/>
      </items>
    </pivotField>
    <pivotField dataField="1" compact="0" numFmtId="176" outline="0" showAll="0"/>
    <pivotField dataField="1" compact="0" numFmtId="176" outline="0" showAll="0"/>
    <pivotField compact="0" numFmtId="176" outline="0" showAll="0"/>
  </pivotFields>
  <rowFields count="2">
    <field x="3"/>
    <field x="-2"/>
  </rowFields>
  <rowItems count="6">
    <i>
      <x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2"/>
  </colFields>
  <colItems count="3">
    <i>
      <x v="4"/>
    </i>
    <i>
      <x v="5"/>
    </i>
    <i>
      <x v="6"/>
    </i>
  </colItems>
  <dataFields count="2">
    <dataField name="최대값 : 수량" fld="4" subtotal="max" baseField="3" baseItem="0"/>
    <dataField name="최대값 : 수주액" fld="5" subtotal="max" baseField="3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12.125" customWidth="1"/>
    <col min="2" max="2" width="11.375" customWidth="1"/>
    <col min="3" max="3" width="15" customWidth="1"/>
    <col min="4" max="4" width="11.75" customWidth="1"/>
    <col min="5" max="5" width="9.25" customWidth="1"/>
    <col min="6" max="6" width="11.25" customWidth="1"/>
    <col min="7" max="7" width="12.125" customWidth="1"/>
    <col min="9" max="9" width="12.125" customWidth="1"/>
  </cols>
  <sheetData>
    <row r="1" spans="1:9" ht="78" customHeight="1" x14ac:dyDescent="0.3"/>
    <row r="2" spans="1:9" ht="18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ht="18" customHeight="1" x14ac:dyDescent="0.3">
      <c r="A3" s="4">
        <v>43528</v>
      </c>
      <c r="B3" s="5" t="s">
        <v>9</v>
      </c>
      <c r="C3" s="8" t="s">
        <v>10</v>
      </c>
      <c r="D3" s="8" t="s">
        <v>11</v>
      </c>
      <c r="E3" s="10">
        <v>25</v>
      </c>
      <c r="F3" s="12">
        <v>142700</v>
      </c>
      <c r="G3" s="12">
        <v>3567500</v>
      </c>
      <c r="H3" s="11">
        <f>RANK(G3,$G$3:$G$12)</f>
        <v>5</v>
      </c>
      <c r="I3" s="8" t="str">
        <f>IF(E3&gt;=20,"우선시행","")</f>
        <v>우선시행</v>
      </c>
    </row>
    <row r="4" spans="1:9" ht="18" customHeight="1" x14ac:dyDescent="0.3">
      <c r="A4" s="4">
        <v>43530</v>
      </c>
      <c r="B4" s="5" t="s">
        <v>12</v>
      </c>
      <c r="C4" s="8" t="s">
        <v>13</v>
      </c>
      <c r="D4" s="8" t="s">
        <v>14</v>
      </c>
      <c r="E4" s="10">
        <v>35</v>
      </c>
      <c r="F4" s="12">
        <v>239200</v>
      </c>
      <c r="G4" s="12">
        <v>8372000</v>
      </c>
      <c r="H4" s="11">
        <f t="shared" ref="H4:H12" si="0">RANK(G4,$G$3:$G$12)</f>
        <v>1</v>
      </c>
      <c r="I4" s="8" t="str">
        <f t="shared" ref="I4:I12" si="1">IF(E4&gt;=20,"우선시행","")</f>
        <v>우선시행</v>
      </c>
    </row>
    <row r="5" spans="1:9" ht="18" customHeight="1" x14ac:dyDescent="0.3">
      <c r="A5" s="4">
        <v>43545</v>
      </c>
      <c r="B5" s="5" t="s">
        <v>15</v>
      </c>
      <c r="C5" s="8" t="s">
        <v>16</v>
      </c>
      <c r="D5" s="8" t="s">
        <v>17</v>
      </c>
      <c r="E5" s="10">
        <v>12</v>
      </c>
      <c r="F5" s="12">
        <v>202580</v>
      </c>
      <c r="G5" s="12">
        <v>2430960</v>
      </c>
      <c r="H5" s="11">
        <f t="shared" si="0"/>
        <v>8</v>
      </c>
      <c r="I5" s="8" t="str">
        <f t="shared" si="1"/>
        <v/>
      </c>
    </row>
    <row r="6" spans="1:9" ht="18" customHeight="1" x14ac:dyDescent="0.3">
      <c r="A6" s="4">
        <v>43546</v>
      </c>
      <c r="B6" s="5" t="s">
        <v>9</v>
      </c>
      <c r="C6" s="8" t="s">
        <v>18</v>
      </c>
      <c r="D6" s="8" t="s">
        <v>19</v>
      </c>
      <c r="E6" s="10">
        <v>25</v>
      </c>
      <c r="F6" s="12">
        <v>187350</v>
      </c>
      <c r="G6" s="12">
        <v>4683750</v>
      </c>
      <c r="H6" s="11">
        <f t="shared" si="0"/>
        <v>3</v>
      </c>
      <c r="I6" s="8" t="str">
        <f t="shared" si="1"/>
        <v>우선시행</v>
      </c>
    </row>
    <row r="7" spans="1:9" ht="18" customHeight="1" x14ac:dyDescent="0.3">
      <c r="A7" s="4">
        <v>43546</v>
      </c>
      <c r="B7" s="5" t="s">
        <v>20</v>
      </c>
      <c r="C7" s="8" t="s">
        <v>21</v>
      </c>
      <c r="D7" s="8" t="s">
        <v>22</v>
      </c>
      <c r="E7" s="10">
        <v>7</v>
      </c>
      <c r="F7" s="12">
        <v>337680</v>
      </c>
      <c r="G7" s="12">
        <v>2363760</v>
      </c>
      <c r="H7" s="11">
        <f t="shared" si="0"/>
        <v>9</v>
      </c>
      <c r="I7" s="8" t="str">
        <f t="shared" si="1"/>
        <v/>
      </c>
    </row>
    <row r="8" spans="1:9" ht="18" customHeight="1" x14ac:dyDescent="0.3">
      <c r="A8" s="4">
        <v>43549</v>
      </c>
      <c r="B8" s="5" t="s">
        <v>12</v>
      </c>
      <c r="C8" s="8" t="s">
        <v>23</v>
      </c>
      <c r="D8" s="8" t="s">
        <v>17</v>
      </c>
      <c r="E8" s="10">
        <v>6</v>
      </c>
      <c r="F8" s="12">
        <v>47400</v>
      </c>
      <c r="G8" s="12">
        <v>284400</v>
      </c>
      <c r="H8" s="11">
        <f t="shared" si="0"/>
        <v>10</v>
      </c>
      <c r="I8" s="8" t="str">
        <f t="shared" si="1"/>
        <v/>
      </c>
    </row>
    <row r="9" spans="1:9" ht="18" customHeight="1" x14ac:dyDescent="0.3">
      <c r="A9" s="4">
        <v>43550</v>
      </c>
      <c r="B9" s="5" t="s">
        <v>9</v>
      </c>
      <c r="C9" s="8" t="s">
        <v>24</v>
      </c>
      <c r="D9" s="8" t="s">
        <v>25</v>
      </c>
      <c r="E9" s="10">
        <v>16</v>
      </c>
      <c r="F9" s="12">
        <v>210000</v>
      </c>
      <c r="G9" s="12">
        <v>3360000</v>
      </c>
      <c r="H9" s="11">
        <f t="shared" si="0"/>
        <v>6</v>
      </c>
      <c r="I9" s="8" t="str">
        <f t="shared" si="1"/>
        <v/>
      </c>
    </row>
    <row r="10" spans="1:9" ht="18" customHeight="1" x14ac:dyDescent="0.3">
      <c r="A10" s="4">
        <v>43551</v>
      </c>
      <c r="B10" s="5" t="s">
        <v>20</v>
      </c>
      <c r="C10" s="8" t="s">
        <v>16</v>
      </c>
      <c r="D10" s="8" t="s">
        <v>14</v>
      </c>
      <c r="E10" s="10">
        <v>23</v>
      </c>
      <c r="F10" s="12">
        <v>112700</v>
      </c>
      <c r="G10" s="12">
        <v>2592100</v>
      </c>
      <c r="H10" s="11">
        <f t="shared" si="0"/>
        <v>7</v>
      </c>
      <c r="I10" s="8" t="str">
        <f t="shared" si="1"/>
        <v>우선시행</v>
      </c>
    </row>
    <row r="11" spans="1:9" ht="18" customHeight="1" x14ac:dyDescent="0.3">
      <c r="A11" s="4">
        <v>43553</v>
      </c>
      <c r="B11" s="5" t="s">
        <v>26</v>
      </c>
      <c r="C11" s="8" t="s">
        <v>10</v>
      </c>
      <c r="D11" s="8" t="s">
        <v>17</v>
      </c>
      <c r="E11" s="10">
        <v>15</v>
      </c>
      <c r="F11" s="12">
        <v>294500</v>
      </c>
      <c r="G11" s="12">
        <v>4417500</v>
      </c>
      <c r="H11" s="11">
        <f t="shared" si="0"/>
        <v>4</v>
      </c>
      <c r="I11" s="8" t="str">
        <f t="shared" si="1"/>
        <v/>
      </c>
    </row>
    <row r="12" spans="1:9" ht="18" customHeight="1" x14ac:dyDescent="0.3">
      <c r="A12" s="4">
        <v>43553</v>
      </c>
      <c r="B12" s="5" t="s">
        <v>12</v>
      </c>
      <c r="C12" s="8" t="s">
        <v>13</v>
      </c>
      <c r="D12" s="8" t="s">
        <v>25</v>
      </c>
      <c r="E12" s="10">
        <v>52</v>
      </c>
      <c r="F12" s="12">
        <v>96800</v>
      </c>
      <c r="G12" s="12">
        <v>5033600</v>
      </c>
      <c r="H12" s="11">
        <f t="shared" si="0"/>
        <v>2</v>
      </c>
      <c r="I12" s="8" t="str">
        <f t="shared" si="1"/>
        <v>우선시행</v>
      </c>
    </row>
    <row r="13" spans="1:9" ht="18" customHeight="1" x14ac:dyDescent="0.3">
      <c r="A13" s="43" t="s">
        <v>69</v>
      </c>
      <c r="B13" s="44"/>
      <c r="C13" s="44"/>
      <c r="D13" s="45"/>
      <c r="E13" s="41">
        <f>MAX(G3:G12)-MIN(G3:G12)</f>
        <v>8087600</v>
      </c>
      <c r="F13" s="41"/>
      <c r="G13" s="41"/>
      <c r="H13" s="42"/>
      <c r="I13" s="42"/>
    </row>
    <row r="14" spans="1:9" ht="18" customHeight="1" x14ac:dyDescent="0.3">
      <c r="A14" s="43" t="s">
        <v>70</v>
      </c>
      <c r="B14" s="44"/>
      <c r="C14" s="44"/>
      <c r="D14" s="45"/>
      <c r="E14" s="41">
        <f>DAVERAGE(A2:I12,G2,B2:B3)</f>
        <v>4007187.5</v>
      </c>
      <c r="F14" s="41"/>
      <c r="G14" s="41"/>
      <c r="H14" s="42"/>
      <c r="I14" s="42"/>
    </row>
    <row r="15" spans="1:9" ht="18" customHeight="1" x14ac:dyDescent="0.3">
      <c r="A15" s="43" t="s">
        <v>71</v>
      </c>
      <c r="B15" s="44"/>
      <c r="C15" s="44"/>
      <c r="D15" s="45"/>
      <c r="E15" s="41">
        <f>LARGE(F3:F12,2)</f>
        <v>294500</v>
      </c>
      <c r="F15" s="41"/>
      <c r="G15" s="41"/>
      <c r="H15" s="42"/>
      <c r="I15" s="42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$D3="전자금융"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ColWidth="8.75" defaultRowHeight="16.5" outlineLevelRow="3" outlineLevelCol="1" x14ac:dyDescent="0.3"/>
  <cols>
    <col min="1" max="1" width="11.625" style="1" customWidth="1"/>
    <col min="2" max="2" width="16.625" style="1" customWidth="1"/>
    <col min="3" max="3" width="14.625" style="1" customWidth="1"/>
    <col min="4" max="4" width="11.625" style="1" customWidth="1" outlineLevel="1"/>
    <col min="5" max="5" width="8.75" style="1" outlineLevel="1"/>
    <col min="6" max="6" width="11.25" style="1" customWidth="1" outlineLevel="1"/>
    <col min="7" max="7" width="12.625" style="1" customWidth="1"/>
    <col min="8" max="16384" width="8.75" style="1"/>
  </cols>
  <sheetData>
    <row r="2" spans="1:7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outlineLevel="3" x14ac:dyDescent="0.3">
      <c r="A3" s="4">
        <v>43528</v>
      </c>
      <c r="B3" s="3" t="s">
        <v>9</v>
      </c>
      <c r="C3" s="3" t="s">
        <v>10</v>
      </c>
      <c r="D3" s="3" t="s">
        <v>11</v>
      </c>
      <c r="E3" s="19">
        <v>25</v>
      </c>
      <c r="F3" s="19">
        <v>142700</v>
      </c>
      <c r="G3" s="19">
        <v>3567500</v>
      </c>
    </row>
    <row r="4" spans="1:7" outlineLevel="3" x14ac:dyDescent="0.3">
      <c r="A4" s="4">
        <v>43546</v>
      </c>
      <c r="B4" s="3" t="s">
        <v>9</v>
      </c>
      <c r="C4" s="3" t="s">
        <v>18</v>
      </c>
      <c r="D4" s="3" t="s">
        <v>19</v>
      </c>
      <c r="E4" s="19">
        <v>25</v>
      </c>
      <c r="F4" s="19">
        <v>187350</v>
      </c>
      <c r="G4" s="19">
        <v>4683750</v>
      </c>
    </row>
    <row r="5" spans="1:7" outlineLevel="3" x14ac:dyDescent="0.3">
      <c r="A5" s="4">
        <v>43550</v>
      </c>
      <c r="B5" s="3" t="s">
        <v>9</v>
      </c>
      <c r="C5" s="3" t="s">
        <v>24</v>
      </c>
      <c r="D5" s="3" t="s">
        <v>19</v>
      </c>
      <c r="E5" s="19">
        <v>16</v>
      </c>
      <c r="F5" s="19">
        <v>210000</v>
      </c>
      <c r="G5" s="19">
        <v>3360000</v>
      </c>
    </row>
    <row r="6" spans="1:7" outlineLevel="3" x14ac:dyDescent="0.3">
      <c r="A6" s="4">
        <v>43553</v>
      </c>
      <c r="B6" s="3" t="s">
        <v>9</v>
      </c>
      <c r="C6" s="3" t="s">
        <v>10</v>
      </c>
      <c r="D6" s="3" t="s">
        <v>11</v>
      </c>
      <c r="E6" s="19">
        <v>15</v>
      </c>
      <c r="F6" s="19">
        <v>294500</v>
      </c>
      <c r="G6" s="19">
        <v>4417500</v>
      </c>
    </row>
    <row r="7" spans="1:7" s="7" customFormat="1" outlineLevel="2" x14ac:dyDescent="0.3">
      <c r="A7" s="4"/>
      <c r="B7" s="15" t="s">
        <v>36</v>
      </c>
      <c r="C7" s="3"/>
      <c r="D7" s="3"/>
      <c r="E7" s="19"/>
      <c r="F7" s="19"/>
      <c r="G7" s="19">
        <f>SUBTOTAL(1,G3:G6)</f>
        <v>4007187.5</v>
      </c>
    </row>
    <row r="8" spans="1:7" s="7" customFormat="1" outlineLevel="1" x14ac:dyDescent="0.3">
      <c r="A8" s="4"/>
      <c r="B8" s="15" t="s">
        <v>32</v>
      </c>
      <c r="C8" s="3"/>
      <c r="D8" s="3"/>
      <c r="E8" s="19">
        <f>SUBTOTAL(4,E3:E6)</f>
        <v>25</v>
      </c>
      <c r="F8" s="19">
        <f>SUBTOTAL(4,F3:F6)</f>
        <v>294500</v>
      </c>
      <c r="G8" s="19">
        <f>SUBTOTAL(4,G3:G6)</f>
        <v>4683750</v>
      </c>
    </row>
    <row r="9" spans="1:7" outlineLevel="3" x14ac:dyDescent="0.3">
      <c r="A9" s="4">
        <v>43530</v>
      </c>
      <c r="B9" s="3" t="s">
        <v>12</v>
      </c>
      <c r="C9" s="3" t="s">
        <v>13</v>
      </c>
      <c r="D9" s="3" t="s">
        <v>14</v>
      </c>
      <c r="E9" s="19">
        <v>35</v>
      </c>
      <c r="F9" s="19">
        <v>239200</v>
      </c>
      <c r="G9" s="19">
        <v>8372000</v>
      </c>
    </row>
    <row r="10" spans="1:7" outlineLevel="3" x14ac:dyDescent="0.3">
      <c r="A10" s="4">
        <v>43549</v>
      </c>
      <c r="B10" s="3" t="s">
        <v>12</v>
      </c>
      <c r="C10" s="3" t="s">
        <v>23</v>
      </c>
      <c r="D10" s="3" t="s">
        <v>11</v>
      </c>
      <c r="E10" s="19">
        <v>6</v>
      </c>
      <c r="F10" s="19">
        <v>47400</v>
      </c>
      <c r="G10" s="19">
        <v>284400</v>
      </c>
    </row>
    <row r="11" spans="1:7" outlineLevel="3" x14ac:dyDescent="0.3">
      <c r="A11" s="4">
        <v>43553</v>
      </c>
      <c r="B11" s="3" t="s">
        <v>12</v>
      </c>
      <c r="C11" s="3" t="s">
        <v>13</v>
      </c>
      <c r="D11" s="3" t="s">
        <v>19</v>
      </c>
      <c r="E11" s="19">
        <v>52</v>
      </c>
      <c r="F11" s="19">
        <v>96800</v>
      </c>
      <c r="G11" s="19">
        <v>5033600</v>
      </c>
    </row>
    <row r="12" spans="1:7" s="7" customFormat="1" outlineLevel="2" x14ac:dyDescent="0.3">
      <c r="A12" s="4"/>
      <c r="B12" s="15" t="s">
        <v>37</v>
      </c>
      <c r="C12" s="3"/>
      <c r="D12" s="3"/>
      <c r="E12" s="19"/>
      <c r="F12" s="19"/>
      <c r="G12" s="19">
        <f>SUBTOTAL(1,G9:G11)</f>
        <v>4563333.333333333</v>
      </c>
    </row>
    <row r="13" spans="1:7" s="7" customFormat="1" outlineLevel="1" x14ac:dyDescent="0.3">
      <c r="A13" s="4"/>
      <c r="B13" s="15" t="s">
        <v>33</v>
      </c>
      <c r="C13" s="3"/>
      <c r="D13" s="3"/>
      <c r="E13" s="19">
        <f>SUBTOTAL(4,E9:E11)</f>
        <v>52</v>
      </c>
      <c r="F13" s="19">
        <f>SUBTOTAL(4,F9:F11)</f>
        <v>239200</v>
      </c>
      <c r="G13" s="19">
        <f>SUBTOTAL(4,G9:G11)</f>
        <v>8372000</v>
      </c>
    </row>
    <row r="14" spans="1:7" outlineLevel="3" x14ac:dyDescent="0.3">
      <c r="A14" s="4">
        <v>43545</v>
      </c>
      <c r="B14" s="3" t="s">
        <v>15</v>
      </c>
      <c r="C14" s="3" t="s">
        <v>16</v>
      </c>
      <c r="D14" s="3" t="s">
        <v>11</v>
      </c>
      <c r="E14" s="19">
        <v>12</v>
      </c>
      <c r="F14" s="19">
        <v>202580</v>
      </c>
      <c r="G14" s="19">
        <v>2430960</v>
      </c>
    </row>
    <row r="15" spans="1:7" outlineLevel="3" x14ac:dyDescent="0.3">
      <c r="A15" s="4">
        <v>43546</v>
      </c>
      <c r="B15" s="3" t="s">
        <v>15</v>
      </c>
      <c r="C15" s="3" t="s">
        <v>21</v>
      </c>
      <c r="D15" s="3" t="s">
        <v>14</v>
      </c>
      <c r="E15" s="19">
        <v>7</v>
      </c>
      <c r="F15" s="19">
        <v>337680</v>
      </c>
      <c r="G15" s="19">
        <v>2363760</v>
      </c>
    </row>
    <row r="16" spans="1:7" outlineLevel="3" x14ac:dyDescent="0.3">
      <c r="A16" s="4">
        <v>43551</v>
      </c>
      <c r="B16" s="3" t="s">
        <v>15</v>
      </c>
      <c r="C16" s="3" t="s">
        <v>16</v>
      </c>
      <c r="D16" s="3" t="s">
        <v>14</v>
      </c>
      <c r="E16" s="19">
        <v>23</v>
      </c>
      <c r="F16" s="19">
        <v>112700</v>
      </c>
      <c r="G16" s="19">
        <v>2592100</v>
      </c>
    </row>
    <row r="17" spans="1:7" s="7" customFormat="1" outlineLevel="2" x14ac:dyDescent="0.3">
      <c r="A17" s="16"/>
      <c r="B17" s="18" t="s">
        <v>38</v>
      </c>
      <c r="C17" s="17"/>
      <c r="D17" s="17"/>
      <c r="E17" s="20"/>
      <c r="F17" s="20"/>
      <c r="G17" s="20">
        <f>SUBTOTAL(1,G14:G16)</f>
        <v>2462273.3333333335</v>
      </c>
    </row>
    <row r="18" spans="1:7" s="7" customFormat="1" outlineLevel="1" x14ac:dyDescent="0.3">
      <c r="A18" s="16"/>
      <c r="B18" s="18" t="s">
        <v>34</v>
      </c>
      <c r="C18" s="17"/>
      <c r="D18" s="17"/>
      <c r="E18" s="20">
        <f>SUBTOTAL(4,E14:E16)</f>
        <v>23</v>
      </c>
      <c r="F18" s="20">
        <f>SUBTOTAL(4,F14:F16)</f>
        <v>337680</v>
      </c>
      <c r="G18" s="20">
        <f>SUBTOTAL(4,G14:G16)</f>
        <v>2592100</v>
      </c>
    </row>
    <row r="19" spans="1:7" s="7" customFormat="1" x14ac:dyDescent="0.3">
      <c r="A19" s="16"/>
      <c r="B19" s="18" t="s">
        <v>39</v>
      </c>
      <c r="C19" s="17"/>
      <c r="D19" s="17"/>
      <c r="E19" s="20"/>
      <c r="F19" s="20"/>
      <c r="G19" s="20">
        <f>SUBTOTAL(1,G3:G16)</f>
        <v>3710557</v>
      </c>
    </row>
    <row r="20" spans="1:7" s="7" customFormat="1" x14ac:dyDescent="0.3">
      <c r="A20" s="16"/>
      <c r="B20" s="18" t="s">
        <v>35</v>
      </c>
      <c r="C20" s="17"/>
      <c r="D20" s="17"/>
      <c r="E20" s="20">
        <f>SUBTOTAL(4,E3:E16)</f>
        <v>52</v>
      </c>
      <c r="F20" s="20">
        <f>SUBTOTAL(4,F3:F16)</f>
        <v>337680</v>
      </c>
      <c r="G20" s="20">
        <f>SUBTOTAL(4,G3:G16)</f>
        <v>8372000</v>
      </c>
    </row>
  </sheetData>
  <sortState ref="A3:G12">
    <sortCondition descending="1" ref="B3:B1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22" sqref="E22"/>
    </sheetView>
  </sheetViews>
  <sheetFormatPr defaultColWidth="8.75" defaultRowHeight="16.5" x14ac:dyDescent="0.3"/>
  <cols>
    <col min="1" max="1" width="13.125" style="1" customWidth="1"/>
    <col min="2" max="3" width="13.5" style="1" customWidth="1"/>
    <col min="4" max="4" width="10.75" style="1" customWidth="1"/>
    <col min="5" max="5" width="8.75" style="1"/>
    <col min="6" max="7" width="11.25" style="1" customWidth="1"/>
    <col min="8" max="16384" width="8.75" style="1"/>
  </cols>
  <sheetData>
    <row r="2" spans="1:7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 x14ac:dyDescent="0.3">
      <c r="A3" s="4">
        <v>43528</v>
      </c>
      <c r="B3" s="3" t="s">
        <v>9</v>
      </c>
      <c r="C3" s="2" t="s">
        <v>10</v>
      </c>
      <c r="D3" s="2" t="s">
        <v>11</v>
      </c>
      <c r="E3" s="6">
        <v>25</v>
      </c>
      <c r="F3" s="6">
        <v>142700</v>
      </c>
      <c r="G3" s="6">
        <v>3567500</v>
      </c>
    </row>
    <row r="4" spans="1:7" x14ac:dyDescent="0.3">
      <c r="A4" s="4">
        <v>43530</v>
      </c>
      <c r="B4" s="3" t="s">
        <v>12</v>
      </c>
      <c r="C4" s="2" t="s">
        <v>13</v>
      </c>
      <c r="D4" s="2" t="s">
        <v>14</v>
      </c>
      <c r="E4" s="6">
        <v>35</v>
      </c>
      <c r="F4" s="6">
        <v>239200</v>
      </c>
      <c r="G4" s="6">
        <v>8372000</v>
      </c>
    </row>
    <row r="5" spans="1:7" x14ac:dyDescent="0.3">
      <c r="A5" s="4">
        <v>43545</v>
      </c>
      <c r="B5" s="3" t="s">
        <v>15</v>
      </c>
      <c r="C5" s="2" t="s">
        <v>16</v>
      </c>
      <c r="D5" s="2" t="s">
        <v>11</v>
      </c>
      <c r="E5" s="6">
        <v>12</v>
      </c>
      <c r="F5" s="6">
        <v>202580</v>
      </c>
      <c r="G5" s="6">
        <v>2430960</v>
      </c>
    </row>
    <row r="6" spans="1:7" x14ac:dyDescent="0.3">
      <c r="A6" s="4">
        <v>43546</v>
      </c>
      <c r="B6" s="3" t="s">
        <v>9</v>
      </c>
      <c r="C6" s="2" t="s">
        <v>18</v>
      </c>
      <c r="D6" s="2" t="s">
        <v>19</v>
      </c>
      <c r="E6" s="6">
        <v>25</v>
      </c>
      <c r="F6" s="6">
        <v>187350</v>
      </c>
      <c r="G6" s="6">
        <v>4683750</v>
      </c>
    </row>
    <row r="7" spans="1:7" x14ac:dyDescent="0.3">
      <c r="A7" s="4">
        <v>43546</v>
      </c>
      <c r="B7" s="3" t="s">
        <v>15</v>
      </c>
      <c r="C7" s="2" t="s">
        <v>21</v>
      </c>
      <c r="D7" s="2" t="s">
        <v>14</v>
      </c>
      <c r="E7" s="6">
        <v>7</v>
      </c>
      <c r="F7" s="6">
        <v>337680</v>
      </c>
      <c r="G7" s="6">
        <v>2363760</v>
      </c>
    </row>
    <row r="8" spans="1:7" x14ac:dyDescent="0.3">
      <c r="A8" s="4">
        <v>43549</v>
      </c>
      <c r="B8" s="3" t="s">
        <v>12</v>
      </c>
      <c r="C8" s="2" t="s">
        <v>23</v>
      </c>
      <c r="D8" s="2" t="s">
        <v>11</v>
      </c>
      <c r="E8" s="6">
        <v>6</v>
      </c>
      <c r="F8" s="6">
        <v>47400</v>
      </c>
      <c r="G8" s="6">
        <v>284400</v>
      </c>
    </row>
    <row r="9" spans="1:7" x14ac:dyDescent="0.3">
      <c r="A9" s="4">
        <v>43550</v>
      </c>
      <c r="B9" s="3" t="s">
        <v>9</v>
      </c>
      <c r="C9" s="2" t="s">
        <v>24</v>
      </c>
      <c r="D9" s="2" t="s">
        <v>19</v>
      </c>
      <c r="E9" s="6">
        <v>16</v>
      </c>
      <c r="F9" s="6">
        <v>210000</v>
      </c>
      <c r="G9" s="6">
        <v>3360000</v>
      </c>
    </row>
    <row r="10" spans="1:7" x14ac:dyDescent="0.3">
      <c r="A10" s="4">
        <v>43551</v>
      </c>
      <c r="B10" s="3" t="s">
        <v>15</v>
      </c>
      <c r="C10" s="2" t="s">
        <v>16</v>
      </c>
      <c r="D10" s="2" t="s">
        <v>14</v>
      </c>
      <c r="E10" s="6">
        <v>23</v>
      </c>
      <c r="F10" s="6">
        <v>112700</v>
      </c>
      <c r="G10" s="6">
        <v>2592100</v>
      </c>
    </row>
    <row r="11" spans="1:7" x14ac:dyDescent="0.3">
      <c r="A11" s="4">
        <v>43553</v>
      </c>
      <c r="B11" s="3" t="s">
        <v>9</v>
      </c>
      <c r="C11" s="2" t="s">
        <v>10</v>
      </c>
      <c r="D11" s="2" t="s">
        <v>11</v>
      </c>
      <c r="E11" s="6">
        <v>15</v>
      </c>
      <c r="F11" s="6">
        <v>294500</v>
      </c>
      <c r="G11" s="6">
        <v>4417500</v>
      </c>
    </row>
    <row r="12" spans="1:7" x14ac:dyDescent="0.3">
      <c r="A12" s="4">
        <v>43553</v>
      </c>
      <c r="B12" s="3" t="s">
        <v>12</v>
      </c>
      <c r="C12" s="2" t="s">
        <v>13</v>
      </c>
      <c r="D12" s="2" t="s">
        <v>19</v>
      </c>
      <c r="E12" s="6">
        <v>52</v>
      </c>
      <c r="F12" s="6">
        <v>96800</v>
      </c>
      <c r="G12" s="6">
        <v>5033600</v>
      </c>
    </row>
    <row r="14" spans="1:7" x14ac:dyDescent="0.3">
      <c r="A14" s="13" t="s">
        <v>27</v>
      </c>
    </row>
    <row r="15" spans="1:7" ht="17.45" x14ac:dyDescent="0.4">
      <c r="A15" s="5" t="b">
        <f>AND(D3="전자금융",E3&gt;=10)</f>
        <v>1</v>
      </c>
    </row>
    <row r="18" spans="1:4" x14ac:dyDescent="0.3">
      <c r="A18" s="14" t="s">
        <v>1</v>
      </c>
      <c r="B18" s="14" t="s">
        <v>2</v>
      </c>
      <c r="C18" s="14" t="s">
        <v>4</v>
      </c>
      <c r="D18" s="14" t="s">
        <v>6</v>
      </c>
    </row>
    <row r="19" spans="1:4" x14ac:dyDescent="0.3">
      <c r="A19" s="3" t="s">
        <v>9</v>
      </c>
      <c r="B19" s="2" t="s">
        <v>10</v>
      </c>
      <c r="C19" s="6">
        <v>25</v>
      </c>
      <c r="D19" s="6">
        <v>3567500</v>
      </c>
    </row>
    <row r="20" spans="1:4" x14ac:dyDescent="0.3">
      <c r="A20" s="3" t="s">
        <v>15</v>
      </c>
      <c r="B20" s="2" t="s">
        <v>16</v>
      </c>
      <c r="C20" s="6">
        <v>12</v>
      </c>
      <c r="D20" s="6">
        <v>2430960</v>
      </c>
    </row>
    <row r="21" spans="1:4" x14ac:dyDescent="0.3">
      <c r="A21" s="3" t="s">
        <v>9</v>
      </c>
      <c r="B21" s="2" t="s">
        <v>10</v>
      </c>
      <c r="C21" s="6">
        <v>15</v>
      </c>
      <c r="D21" s="6">
        <v>4417500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20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875" customWidth="1"/>
    <col min="4" max="4" width="16.75" bestFit="1" customWidth="1" outlineLevel="1"/>
    <col min="5" max="6" width="19.75" customWidth="1" outlineLevel="1"/>
  </cols>
  <sheetData>
    <row r="1" spans="2:6" ht="17.25" thickBot="1" x14ac:dyDescent="0.35"/>
    <row r="2" spans="2:6" x14ac:dyDescent="0.3">
      <c r="B2" s="26" t="s">
        <v>49</v>
      </c>
      <c r="C2" s="27"/>
      <c r="D2" s="33"/>
      <c r="E2" s="33"/>
      <c r="F2" s="33"/>
    </row>
    <row r="3" spans="2:6" collapsed="1" x14ac:dyDescent="0.3">
      <c r="B3" s="25"/>
      <c r="C3" s="25"/>
      <c r="D3" s="34" t="s">
        <v>51</v>
      </c>
      <c r="E3" s="34" t="s">
        <v>46</v>
      </c>
      <c r="F3" s="34" t="s">
        <v>48</v>
      </c>
    </row>
    <row r="4" spans="2:6" ht="27" hidden="1" outlineLevel="1" x14ac:dyDescent="0.3">
      <c r="B4" s="29"/>
      <c r="C4" s="29"/>
      <c r="D4" s="22"/>
      <c r="E4" s="36" t="s">
        <v>47</v>
      </c>
      <c r="F4" s="36" t="s">
        <v>47</v>
      </c>
    </row>
    <row r="5" spans="2:6" x14ac:dyDescent="0.3">
      <c r="B5" s="30" t="s">
        <v>50</v>
      </c>
      <c r="C5" s="31"/>
      <c r="D5" s="28"/>
      <c r="E5" s="28"/>
      <c r="F5" s="28"/>
    </row>
    <row r="6" spans="2:6" outlineLevel="1" x14ac:dyDescent="0.3">
      <c r="B6" s="29"/>
      <c r="C6" s="29" t="s">
        <v>40</v>
      </c>
      <c r="D6" s="23">
        <v>239200</v>
      </c>
      <c r="E6" s="35">
        <v>240700</v>
      </c>
      <c r="F6" s="35">
        <v>238450</v>
      </c>
    </row>
    <row r="7" spans="2:6" outlineLevel="1" x14ac:dyDescent="0.3">
      <c r="B7" s="29"/>
      <c r="C7" s="29" t="s">
        <v>41</v>
      </c>
      <c r="D7" s="23">
        <v>47400</v>
      </c>
      <c r="E7" s="35">
        <v>48900</v>
      </c>
      <c r="F7" s="35">
        <v>46650</v>
      </c>
    </row>
    <row r="8" spans="2:6" outlineLevel="1" x14ac:dyDescent="0.3">
      <c r="B8" s="29"/>
      <c r="C8" s="29" t="s">
        <v>42</v>
      </c>
      <c r="D8" s="23">
        <v>96800</v>
      </c>
      <c r="E8" s="35">
        <v>98300</v>
      </c>
      <c r="F8" s="35">
        <v>96050</v>
      </c>
    </row>
    <row r="9" spans="2:6" x14ac:dyDescent="0.3">
      <c r="B9" s="30" t="s">
        <v>52</v>
      </c>
      <c r="C9" s="31"/>
      <c r="D9" s="28"/>
      <c r="E9" s="28"/>
      <c r="F9" s="28"/>
    </row>
    <row r="10" spans="2:6" outlineLevel="1" x14ac:dyDescent="0.3">
      <c r="B10" s="29"/>
      <c r="C10" s="29" t="s">
        <v>43</v>
      </c>
      <c r="D10" s="23">
        <v>8372000</v>
      </c>
      <c r="E10" s="23">
        <v>8424500</v>
      </c>
      <c r="F10" s="23">
        <v>8345750</v>
      </c>
    </row>
    <row r="11" spans="2:6" outlineLevel="1" x14ac:dyDescent="0.3">
      <c r="B11" s="29"/>
      <c r="C11" s="29" t="s">
        <v>44</v>
      </c>
      <c r="D11" s="23">
        <v>284400</v>
      </c>
      <c r="E11" s="23">
        <v>293400</v>
      </c>
      <c r="F11" s="23">
        <v>279900</v>
      </c>
    </row>
    <row r="12" spans="2:6" ht="17.25" outlineLevel="1" thickBot="1" x14ac:dyDescent="0.35">
      <c r="B12" s="32"/>
      <c r="C12" s="32" t="s">
        <v>45</v>
      </c>
      <c r="D12" s="24">
        <v>5033600</v>
      </c>
      <c r="E12" s="24">
        <v>5111600</v>
      </c>
      <c r="F12" s="24">
        <v>4994600</v>
      </c>
    </row>
    <row r="13" spans="2:6" x14ac:dyDescent="0.3">
      <c r="B13" t="s">
        <v>53</v>
      </c>
    </row>
    <row r="14" spans="2:6" x14ac:dyDescent="0.3">
      <c r="B14" t="s">
        <v>54</v>
      </c>
    </row>
    <row r="15" spans="2:6" x14ac:dyDescent="0.3">
      <c r="B15" t="s">
        <v>55</v>
      </c>
    </row>
    <row r="18" spans="5:6" x14ac:dyDescent="0.3">
      <c r="E18" s="21"/>
      <c r="F18" s="21"/>
    </row>
    <row r="19" spans="5:6" x14ac:dyDescent="0.3">
      <c r="E19" s="21"/>
      <c r="F19" s="21"/>
    </row>
    <row r="20" spans="5:6" x14ac:dyDescent="0.3">
      <c r="E20" s="21"/>
      <c r="F20" s="21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H13" sqref="H13"/>
    </sheetView>
  </sheetViews>
  <sheetFormatPr defaultColWidth="8.75" defaultRowHeight="16.5" x14ac:dyDescent="0.3"/>
  <cols>
    <col min="1" max="1" width="11.625" style="1" customWidth="1"/>
    <col min="2" max="2" width="11.125" style="1" customWidth="1"/>
    <col min="3" max="3" width="13.5" style="1" customWidth="1"/>
    <col min="4" max="4" width="10.75" style="1" customWidth="1"/>
    <col min="5" max="5" width="8.75" style="1"/>
    <col min="6" max="7" width="11.25" style="1" customWidth="1"/>
    <col min="8" max="16384" width="8.75" style="1"/>
  </cols>
  <sheetData>
    <row r="2" spans="1:10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10" x14ac:dyDescent="0.3">
      <c r="A3" s="4">
        <v>43528</v>
      </c>
      <c r="B3" s="3" t="s">
        <v>9</v>
      </c>
      <c r="C3" s="2" t="s">
        <v>10</v>
      </c>
      <c r="D3" s="2" t="s">
        <v>11</v>
      </c>
      <c r="E3" s="6">
        <v>25</v>
      </c>
      <c r="F3" s="6">
        <v>142700</v>
      </c>
      <c r="G3" s="6">
        <f>E3*F3</f>
        <v>3567500</v>
      </c>
      <c r="J3" s="23"/>
    </row>
    <row r="4" spans="1:10" x14ac:dyDescent="0.3">
      <c r="A4" s="4">
        <v>43530</v>
      </c>
      <c r="B4" s="3" t="s">
        <v>12</v>
      </c>
      <c r="C4" s="2" t="s">
        <v>13</v>
      </c>
      <c r="D4" s="2" t="s">
        <v>14</v>
      </c>
      <c r="E4" s="6">
        <v>35</v>
      </c>
      <c r="F4" s="6">
        <v>239200</v>
      </c>
      <c r="G4" s="6">
        <f t="shared" ref="G4:G12" si="0">E4*F4</f>
        <v>8372000</v>
      </c>
      <c r="I4" s="21"/>
      <c r="J4" s="21"/>
    </row>
    <row r="5" spans="1:10" x14ac:dyDescent="0.3">
      <c r="A5" s="4">
        <v>43545</v>
      </c>
      <c r="B5" s="3" t="s">
        <v>15</v>
      </c>
      <c r="C5" s="2" t="s">
        <v>16</v>
      </c>
      <c r="D5" s="2" t="s">
        <v>11</v>
      </c>
      <c r="E5" s="6">
        <v>12</v>
      </c>
      <c r="F5" s="6">
        <v>202580</v>
      </c>
      <c r="G5" s="6">
        <f t="shared" si="0"/>
        <v>2430960</v>
      </c>
    </row>
    <row r="6" spans="1:10" x14ac:dyDescent="0.3">
      <c r="A6" s="4">
        <v>43546</v>
      </c>
      <c r="B6" s="3" t="s">
        <v>9</v>
      </c>
      <c r="C6" s="2" t="s">
        <v>18</v>
      </c>
      <c r="D6" s="2" t="s">
        <v>19</v>
      </c>
      <c r="E6" s="6">
        <v>25</v>
      </c>
      <c r="F6" s="6">
        <v>187350</v>
      </c>
      <c r="G6" s="6">
        <f t="shared" si="0"/>
        <v>4683750</v>
      </c>
    </row>
    <row r="7" spans="1:10" x14ac:dyDescent="0.3">
      <c r="A7" s="4">
        <v>43546</v>
      </c>
      <c r="B7" s="3" t="s">
        <v>15</v>
      </c>
      <c r="C7" s="2" t="s">
        <v>21</v>
      </c>
      <c r="D7" s="2" t="s">
        <v>14</v>
      </c>
      <c r="E7" s="6">
        <v>7</v>
      </c>
      <c r="F7" s="6">
        <v>337680</v>
      </c>
      <c r="G7" s="6">
        <f t="shared" si="0"/>
        <v>2363760</v>
      </c>
    </row>
    <row r="8" spans="1:10" x14ac:dyDescent="0.3">
      <c r="A8" s="4">
        <v>43549</v>
      </c>
      <c r="B8" s="3" t="s">
        <v>12</v>
      </c>
      <c r="C8" s="2" t="s">
        <v>23</v>
      </c>
      <c r="D8" s="2" t="s">
        <v>11</v>
      </c>
      <c r="E8" s="6">
        <v>6</v>
      </c>
      <c r="F8" s="6">
        <v>47400</v>
      </c>
      <c r="G8" s="6">
        <f t="shared" si="0"/>
        <v>284400</v>
      </c>
      <c r="I8" s="21"/>
      <c r="J8" s="21"/>
    </row>
    <row r="9" spans="1:10" x14ac:dyDescent="0.3">
      <c r="A9" s="4">
        <v>43550</v>
      </c>
      <c r="B9" s="3" t="s">
        <v>9</v>
      </c>
      <c r="C9" s="2" t="s">
        <v>24</v>
      </c>
      <c r="D9" s="2" t="s">
        <v>19</v>
      </c>
      <c r="E9" s="6">
        <v>16</v>
      </c>
      <c r="F9" s="6">
        <v>210000</v>
      </c>
      <c r="G9" s="6">
        <f t="shared" si="0"/>
        <v>3360000</v>
      </c>
    </row>
    <row r="10" spans="1:10" x14ac:dyDescent="0.3">
      <c r="A10" s="4">
        <v>43551</v>
      </c>
      <c r="B10" s="3" t="s">
        <v>15</v>
      </c>
      <c r="C10" s="2" t="s">
        <v>16</v>
      </c>
      <c r="D10" s="2" t="s">
        <v>14</v>
      </c>
      <c r="E10" s="6">
        <v>23</v>
      </c>
      <c r="F10" s="6">
        <v>112700</v>
      </c>
      <c r="G10" s="6">
        <f t="shared" si="0"/>
        <v>2592100</v>
      </c>
    </row>
    <row r="11" spans="1:10" x14ac:dyDescent="0.3">
      <c r="A11" s="4">
        <v>43553</v>
      </c>
      <c r="B11" s="3" t="s">
        <v>9</v>
      </c>
      <c r="C11" s="2" t="s">
        <v>10</v>
      </c>
      <c r="D11" s="2" t="s">
        <v>11</v>
      </c>
      <c r="E11" s="6">
        <v>15</v>
      </c>
      <c r="F11" s="6">
        <v>294500</v>
      </c>
      <c r="G11" s="6">
        <f t="shared" si="0"/>
        <v>4417500</v>
      </c>
    </row>
    <row r="12" spans="1:10" x14ac:dyDescent="0.3">
      <c r="A12" s="4">
        <v>43553</v>
      </c>
      <c r="B12" s="3" t="s">
        <v>12</v>
      </c>
      <c r="C12" s="2" t="s">
        <v>13</v>
      </c>
      <c r="D12" s="2" t="s">
        <v>19</v>
      </c>
      <c r="E12" s="6">
        <v>52</v>
      </c>
      <c r="F12" s="6">
        <v>96800</v>
      </c>
      <c r="G12" s="6">
        <f t="shared" si="0"/>
        <v>5033600</v>
      </c>
      <c r="I12" s="21"/>
      <c r="J12" s="21"/>
    </row>
  </sheetData>
  <scenarios current="1" sqref="G4 G8 G12">
    <scenario name="수주액 1500 증가" locked="1" count="3" user="Windows User" comment="만든 사람 Windows User 날짜 2019-01-04">
      <inputCells r="F4" val="240700" numFmtId="176"/>
      <inputCells r="F8" val="48900" numFmtId="176"/>
      <inputCells r="F12" val="98300" numFmtId="176"/>
    </scenario>
    <scenario name="수주액 750 감소" locked="1" count="3" user="Windows User" comment="만든 사람 Windows User 날짜 2019-01-04">
      <inputCells r="F4" val="238450" numFmtId="176"/>
      <inputCells r="F8" val="46650" numFmtId="176"/>
      <inputCells r="F12" val="96050" numFmtId="176"/>
    </scenario>
  </scenario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F11" sqref="F11"/>
    </sheetView>
  </sheetViews>
  <sheetFormatPr defaultRowHeight="16.5" x14ac:dyDescent="0.3"/>
  <cols>
    <col min="1" max="1" width="16.375" customWidth="1"/>
    <col min="2" max="5" width="15.625" customWidth="1"/>
    <col min="6" max="6" width="9.25" customWidth="1"/>
    <col min="7" max="7" width="11.25" customWidth="1"/>
    <col min="8" max="8" width="13.25" customWidth="1"/>
    <col min="9" max="9" width="9.25" customWidth="1"/>
    <col min="10" max="10" width="8.5" customWidth="1"/>
    <col min="11" max="11" width="15.25" bestFit="1" customWidth="1"/>
    <col min="12" max="12" width="13.25" bestFit="1" customWidth="1"/>
    <col min="13" max="13" width="15.25" bestFit="1" customWidth="1"/>
    <col min="14" max="14" width="13.125" bestFit="1" customWidth="1"/>
    <col min="15" max="15" width="15.25" bestFit="1" customWidth="1"/>
    <col min="16" max="16" width="18" bestFit="1" customWidth="1"/>
    <col min="17" max="17" width="20.125" bestFit="1" customWidth="1"/>
  </cols>
  <sheetData>
    <row r="3" spans="1:5" x14ac:dyDescent="0.3">
      <c r="A3" s="37"/>
      <c r="B3" s="37"/>
      <c r="C3" s="38" t="s">
        <v>65</v>
      </c>
      <c r="D3" s="37"/>
      <c r="E3" s="37"/>
    </row>
    <row r="4" spans="1:5" x14ac:dyDescent="0.3">
      <c r="A4" s="38" t="s">
        <v>66</v>
      </c>
      <c r="B4" s="38" t="s">
        <v>67</v>
      </c>
      <c r="C4" s="39" t="s">
        <v>58</v>
      </c>
      <c r="D4" s="39" t="s">
        <v>59</v>
      </c>
      <c r="E4" s="39" t="s">
        <v>60</v>
      </c>
    </row>
    <row r="5" spans="1:5" x14ac:dyDescent="0.3">
      <c r="A5" s="46" t="s">
        <v>56</v>
      </c>
      <c r="B5" s="39" t="s">
        <v>62</v>
      </c>
      <c r="C5" s="40" t="s">
        <v>68</v>
      </c>
      <c r="D5" s="40">
        <v>23</v>
      </c>
      <c r="E5" s="40" t="s">
        <v>68</v>
      </c>
    </row>
    <row r="6" spans="1:5" x14ac:dyDescent="0.3">
      <c r="A6" s="47"/>
      <c r="B6" s="39" t="s">
        <v>64</v>
      </c>
      <c r="C6" s="40" t="s">
        <v>68</v>
      </c>
      <c r="D6" s="40">
        <v>112700</v>
      </c>
      <c r="E6" s="40" t="s">
        <v>68</v>
      </c>
    </row>
    <row r="7" spans="1:5" x14ac:dyDescent="0.3">
      <c r="A7" s="46" t="s">
        <v>57</v>
      </c>
      <c r="B7" s="39" t="s">
        <v>62</v>
      </c>
      <c r="C7" s="40">
        <v>6</v>
      </c>
      <c r="D7" s="40">
        <v>12</v>
      </c>
      <c r="E7" s="40">
        <v>25</v>
      </c>
    </row>
    <row r="8" spans="1:5" x14ac:dyDescent="0.3">
      <c r="A8" s="47"/>
      <c r="B8" s="39" t="s">
        <v>64</v>
      </c>
      <c r="C8" s="40">
        <v>47400</v>
      </c>
      <c r="D8" s="40">
        <v>202580</v>
      </c>
      <c r="E8" s="40">
        <v>294500</v>
      </c>
    </row>
    <row r="9" spans="1:5" x14ac:dyDescent="0.3">
      <c r="A9" s="46" t="s">
        <v>61</v>
      </c>
      <c r="B9" s="47"/>
      <c r="C9" s="40">
        <v>6</v>
      </c>
      <c r="D9" s="40">
        <v>23</v>
      </c>
      <c r="E9" s="40">
        <v>25</v>
      </c>
    </row>
    <row r="10" spans="1:5" x14ac:dyDescent="0.3">
      <c r="A10" s="46" t="s">
        <v>63</v>
      </c>
      <c r="B10" s="47"/>
      <c r="C10" s="40">
        <v>47400</v>
      </c>
      <c r="D10" s="40">
        <v>202580</v>
      </c>
      <c r="E10" s="40">
        <v>294500</v>
      </c>
    </row>
  </sheetData>
  <mergeCells count="4">
    <mergeCell ref="A7:A8"/>
    <mergeCell ref="A9:B9"/>
    <mergeCell ref="A10:B10"/>
    <mergeCell ref="A5:A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75" defaultRowHeight="16.5" x14ac:dyDescent="0.3"/>
  <cols>
    <col min="1" max="1" width="11.625" style="1" customWidth="1"/>
    <col min="2" max="2" width="11.125" style="1" customWidth="1"/>
    <col min="3" max="3" width="13.5" style="1" customWidth="1"/>
    <col min="4" max="4" width="10.75" style="1" customWidth="1"/>
    <col min="5" max="5" width="8.75" style="1"/>
    <col min="6" max="7" width="11.25" style="1" customWidth="1"/>
    <col min="8" max="16384" width="8.75" style="1"/>
  </cols>
  <sheetData>
    <row r="2" spans="1:7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 x14ac:dyDescent="0.3">
      <c r="A3" s="4">
        <v>43528</v>
      </c>
      <c r="B3" s="3" t="s">
        <v>9</v>
      </c>
      <c r="C3" s="2" t="s">
        <v>10</v>
      </c>
      <c r="D3" s="2" t="s">
        <v>11</v>
      </c>
      <c r="E3" s="6">
        <v>25</v>
      </c>
      <c r="F3" s="6">
        <v>142700</v>
      </c>
      <c r="G3" s="6">
        <v>3567500</v>
      </c>
    </row>
    <row r="4" spans="1:7" x14ac:dyDescent="0.3">
      <c r="A4" s="4">
        <v>43530</v>
      </c>
      <c r="B4" s="3" t="s">
        <v>12</v>
      </c>
      <c r="C4" s="2" t="s">
        <v>13</v>
      </c>
      <c r="D4" s="2" t="s">
        <v>14</v>
      </c>
      <c r="E4" s="6">
        <v>35</v>
      </c>
      <c r="F4" s="6">
        <v>239200</v>
      </c>
      <c r="G4" s="6">
        <v>8372000</v>
      </c>
    </row>
    <row r="5" spans="1:7" x14ac:dyDescent="0.3">
      <c r="A5" s="4">
        <v>43545</v>
      </c>
      <c r="B5" s="3" t="s">
        <v>15</v>
      </c>
      <c r="C5" s="2" t="s">
        <v>16</v>
      </c>
      <c r="D5" s="2" t="s">
        <v>11</v>
      </c>
      <c r="E5" s="6">
        <v>12</v>
      </c>
      <c r="F5" s="6">
        <v>202580</v>
      </c>
      <c r="G5" s="6">
        <v>2430960</v>
      </c>
    </row>
    <row r="6" spans="1:7" x14ac:dyDescent="0.3">
      <c r="A6" s="4">
        <v>43546</v>
      </c>
      <c r="B6" s="3" t="s">
        <v>9</v>
      </c>
      <c r="C6" s="2" t="s">
        <v>18</v>
      </c>
      <c r="D6" s="2" t="s">
        <v>19</v>
      </c>
      <c r="E6" s="6">
        <v>25</v>
      </c>
      <c r="F6" s="6">
        <v>187350</v>
      </c>
      <c r="G6" s="6">
        <v>4683750</v>
      </c>
    </row>
    <row r="7" spans="1:7" x14ac:dyDescent="0.3">
      <c r="A7" s="4">
        <v>43546</v>
      </c>
      <c r="B7" s="3" t="s">
        <v>15</v>
      </c>
      <c r="C7" s="2" t="s">
        <v>21</v>
      </c>
      <c r="D7" s="2" t="s">
        <v>14</v>
      </c>
      <c r="E7" s="6">
        <v>7</v>
      </c>
      <c r="F7" s="6">
        <v>337680</v>
      </c>
      <c r="G7" s="6">
        <v>2363760</v>
      </c>
    </row>
    <row r="8" spans="1:7" x14ac:dyDescent="0.3">
      <c r="A8" s="4">
        <v>43549</v>
      </c>
      <c r="B8" s="3" t="s">
        <v>12</v>
      </c>
      <c r="C8" s="2" t="s">
        <v>23</v>
      </c>
      <c r="D8" s="2" t="s">
        <v>11</v>
      </c>
      <c r="E8" s="6">
        <v>6</v>
      </c>
      <c r="F8" s="6">
        <v>47400</v>
      </c>
      <c r="G8" s="6">
        <v>284400</v>
      </c>
    </row>
    <row r="9" spans="1:7" x14ac:dyDescent="0.3">
      <c r="A9" s="4">
        <v>43550</v>
      </c>
      <c r="B9" s="3" t="s">
        <v>9</v>
      </c>
      <c r="C9" s="2" t="s">
        <v>24</v>
      </c>
      <c r="D9" s="2" t="s">
        <v>19</v>
      </c>
      <c r="E9" s="6">
        <v>16</v>
      </c>
      <c r="F9" s="6">
        <v>210000</v>
      </c>
      <c r="G9" s="6">
        <v>3360000</v>
      </c>
    </row>
    <row r="10" spans="1:7" x14ac:dyDescent="0.3">
      <c r="A10" s="4">
        <v>43551</v>
      </c>
      <c r="B10" s="3" t="s">
        <v>15</v>
      </c>
      <c r="C10" s="2" t="s">
        <v>16</v>
      </c>
      <c r="D10" s="2" t="s">
        <v>14</v>
      </c>
      <c r="E10" s="6">
        <v>23</v>
      </c>
      <c r="F10" s="6">
        <v>112700</v>
      </c>
      <c r="G10" s="6">
        <v>2592100</v>
      </c>
    </row>
    <row r="11" spans="1:7" x14ac:dyDescent="0.3">
      <c r="A11" s="4">
        <v>43553</v>
      </c>
      <c r="B11" s="3" t="s">
        <v>9</v>
      </c>
      <c r="C11" s="2" t="s">
        <v>10</v>
      </c>
      <c r="D11" s="2" t="s">
        <v>11</v>
      </c>
      <c r="E11" s="6">
        <v>15</v>
      </c>
      <c r="F11" s="6">
        <v>294500</v>
      </c>
      <c r="G11" s="6">
        <v>4417500</v>
      </c>
    </row>
    <row r="12" spans="1:7" x14ac:dyDescent="0.3">
      <c r="A12" s="4">
        <v>43553</v>
      </c>
      <c r="B12" s="3" t="s">
        <v>12</v>
      </c>
      <c r="C12" s="2" t="s">
        <v>13</v>
      </c>
      <c r="D12" s="2" t="s">
        <v>19</v>
      </c>
      <c r="E12" s="6">
        <v>52</v>
      </c>
      <c r="F12" s="6">
        <v>96800</v>
      </c>
      <c r="G12" s="6">
        <v>5033600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I26" sqref="I26"/>
    </sheetView>
  </sheetViews>
  <sheetFormatPr defaultColWidth="8.75" defaultRowHeight="16.5" x14ac:dyDescent="0.3"/>
  <cols>
    <col min="1" max="1" width="13.5" style="1" customWidth="1"/>
    <col min="2" max="5" width="10.75" style="1" customWidth="1"/>
    <col min="6" max="6" width="11.25" style="1" customWidth="1"/>
    <col min="7" max="16384" width="8.75" style="1"/>
  </cols>
  <sheetData>
    <row r="2" spans="1:6" x14ac:dyDescent="0.3">
      <c r="A2" s="14" t="s">
        <v>2</v>
      </c>
      <c r="B2" s="14" t="s">
        <v>3</v>
      </c>
      <c r="C2" s="14" t="s">
        <v>28</v>
      </c>
      <c r="D2" s="14" t="s">
        <v>29</v>
      </c>
      <c r="E2" s="14" t="s">
        <v>30</v>
      </c>
      <c r="F2" s="14" t="s">
        <v>6</v>
      </c>
    </row>
    <row r="3" spans="1:6" x14ac:dyDescent="0.3">
      <c r="A3" s="2" t="s">
        <v>10</v>
      </c>
      <c r="B3" s="2" t="s">
        <v>11</v>
      </c>
      <c r="C3" s="6">
        <v>2567500</v>
      </c>
      <c r="D3" s="6">
        <v>1135200</v>
      </c>
      <c r="E3" s="6">
        <v>1028350</v>
      </c>
      <c r="F3" s="6">
        <v>4731050</v>
      </c>
    </row>
    <row r="4" spans="1:6" x14ac:dyDescent="0.3">
      <c r="A4" s="2" t="s">
        <v>13</v>
      </c>
      <c r="B4" s="2" t="s">
        <v>19</v>
      </c>
      <c r="C4" s="6">
        <v>489210</v>
      </c>
      <c r="D4" s="6">
        <v>979100</v>
      </c>
      <c r="E4" s="6">
        <v>778310</v>
      </c>
      <c r="F4" s="6">
        <v>2246620</v>
      </c>
    </row>
    <row r="5" spans="1:6" x14ac:dyDescent="0.3">
      <c r="A5" s="2" t="s">
        <v>31</v>
      </c>
      <c r="B5" s="2" t="s">
        <v>14</v>
      </c>
      <c r="C5" s="6">
        <v>1835800</v>
      </c>
      <c r="D5" s="6">
        <v>2890600</v>
      </c>
      <c r="E5" s="6">
        <v>1239200</v>
      </c>
      <c r="F5" s="6">
        <v>5965600</v>
      </c>
    </row>
    <row r="6" spans="1:6" x14ac:dyDescent="0.3">
      <c r="A6" s="2" t="s">
        <v>18</v>
      </c>
      <c r="B6" s="2" t="s">
        <v>19</v>
      </c>
      <c r="C6" s="6">
        <v>874390</v>
      </c>
      <c r="D6" s="6">
        <v>907450</v>
      </c>
      <c r="E6" s="6">
        <v>1087350</v>
      </c>
      <c r="F6" s="6">
        <v>2869190</v>
      </c>
    </row>
    <row r="7" spans="1:6" x14ac:dyDescent="0.3">
      <c r="A7" s="2" t="s">
        <v>24</v>
      </c>
      <c r="B7" s="2" t="s">
        <v>19</v>
      </c>
      <c r="C7" s="6">
        <v>950800</v>
      </c>
      <c r="D7" s="6">
        <v>1749330</v>
      </c>
      <c r="E7" s="6">
        <v>3210700</v>
      </c>
      <c r="F7" s="6">
        <v>5910830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수주현황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서희종</cp:lastModifiedBy>
  <dcterms:created xsi:type="dcterms:W3CDTF">2019-01-02T12:04:42Z</dcterms:created>
  <dcterms:modified xsi:type="dcterms:W3CDTF">2019-02-08T08:55:13Z</dcterms:modified>
</cp:coreProperties>
</file>