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1720" windowHeight="12105" tabRatio="697" activeTab="7"/>
  </bookViews>
  <sheets>
    <sheet name="식물현황" sheetId="23" r:id="rId1"/>
    <sheet name="부분합" sheetId="18" r:id="rId2"/>
    <sheet name="필터" sheetId="19" r:id="rId3"/>
    <sheet name="시나리오 요약" sheetId="24" r:id="rId4"/>
    <sheet name="시나리오" sheetId="20" r:id="rId5"/>
    <sheet name="피벗테이블 정답" sheetId="25" r:id="rId6"/>
    <sheet name="피벗테이블" sheetId="21" r:id="rId7"/>
    <sheet name="차트" sheetId="22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3" r:id="rId9"/>
  </pivotCaches>
</workbook>
</file>

<file path=xl/calcChain.xml><?xml version="1.0" encoding="utf-8"?>
<calcChain xmlns="http://schemas.openxmlformats.org/spreadsheetml/2006/main">
  <c r="A15" i="19" l="1"/>
  <c r="A19" i="18"/>
  <c r="A17" i="18"/>
  <c r="A12" i="18"/>
  <c r="A7" i="18"/>
  <c r="E20" i="18"/>
  <c r="D20" i="18"/>
  <c r="E18" i="18"/>
  <c r="D18" i="18"/>
  <c r="E13" i="18"/>
  <c r="D13" i="18"/>
  <c r="E8" i="18"/>
  <c r="D8" i="18"/>
  <c r="E15" i="23"/>
  <c r="E14" i="23"/>
  <c r="E13" i="23"/>
  <c r="I4" i="23"/>
  <c r="I5" i="23"/>
  <c r="I6" i="23"/>
  <c r="I7" i="23"/>
  <c r="I8" i="23"/>
  <c r="I9" i="23"/>
  <c r="I10" i="23"/>
  <c r="I11" i="23"/>
  <c r="I12" i="23"/>
  <c r="I3" i="23"/>
  <c r="H4" i="23"/>
  <c r="H5" i="23"/>
  <c r="H6" i="23"/>
  <c r="H7" i="23"/>
  <c r="H8" i="23"/>
  <c r="H9" i="23"/>
  <c r="H10" i="23"/>
  <c r="H11" i="23"/>
  <c r="H12" i="23"/>
  <c r="H3" i="23"/>
  <c r="G12" i="20" l="1"/>
  <c r="G11" i="20"/>
  <c r="G10" i="20"/>
  <c r="G9" i="20"/>
  <c r="G8" i="20"/>
  <c r="G7" i="20"/>
  <c r="G6" i="20"/>
  <c r="G5" i="20"/>
  <c r="G4" i="20"/>
  <c r="G3" i="20"/>
</calcChain>
</file>

<file path=xl/sharedStrings.xml><?xml version="1.0" encoding="utf-8"?>
<sst xmlns="http://schemas.openxmlformats.org/spreadsheetml/2006/main" count="268" uniqueCount="166">
  <si>
    <t>평균</t>
  </si>
  <si>
    <t>순위</t>
  </si>
  <si>
    <t>비고</t>
  </si>
  <si>
    <t>'평균'의 최대값-최소값 차이</t>
    <phoneticPr fontId="1" type="noConversion"/>
  </si>
  <si>
    <t>분류</t>
    <phoneticPr fontId="1" type="noConversion"/>
  </si>
  <si>
    <t>소나무</t>
    <phoneticPr fontId="1" type="noConversion"/>
  </si>
  <si>
    <t>원산지</t>
    <phoneticPr fontId="1" type="noConversion"/>
  </si>
  <si>
    <t>침엽수</t>
    <phoneticPr fontId="1" type="noConversion"/>
  </si>
  <si>
    <t>한국</t>
    <phoneticPr fontId="1" type="noConversion"/>
  </si>
  <si>
    <t>메타세콰이아</t>
    <phoneticPr fontId="1" type="noConversion"/>
  </si>
  <si>
    <t>침엽수</t>
    <phoneticPr fontId="1" type="noConversion"/>
  </si>
  <si>
    <t>중국</t>
    <phoneticPr fontId="1" type="noConversion"/>
  </si>
  <si>
    <t>갈기조팝나무</t>
    <phoneticPr fontId="1" type="noConversion"/>
  </si>
  <si>
    <t>활엽수</t>
    <phoneticPr fontId="1" type="noConversion"/>
  </si>
  <si>
    <t>한국</t>
    <phoneticPr fontId="1" type="noConversion"/>
  </si>
  <si>
    <t>일본잎갈나무</t>
    <phoneticPr fontId="1" type="noConversion"/>
  </si>
  <si>
    <t>일본</t>
    <phoneticPr fontId="1" type="noConversion"/>
  </si>
  <si>
    <t>일본</t>
    <phoneticPr fontId="1" type="noConversion"/>
  </si>
  <si>
    <t>산돌배나무</t>
    <phoneticPr fontId="1" type="noConversion"/>
  </si>
  <si>
    <t>유실수</t>
    <phoneticPr fontId="1" type="noConversion"/>
  </si>
  <si>
    <t>각시괴불나무</t>
    <phoneticPr fontId="1" type="noConversion"/>
  </si>
  <si>
    <t>가새뽕나무</t>
    <phoneticPr fontId="1" type="noConversion"/>
  </si>
  <si>
    <t>호두나무</t>
    <phoneticPr fontId="1" type="noConversion"/>
  </si>
  <si>
    <t>개느삼</t>
    <phoneticPr fontId="1" type="noConversion"/>
  </si>
  <si>
    <t>밤나무</t>
    <phoneticPr fontId="1" type="noConversion"/>
  </si>
  <si>
    <t>2015년</t>
    <phoneticPr fontId="1" type="noConversion"/>
  </si>
  <si>
    <t>2016년</t>
    <phoneticPr fontId="1" type="noConversion"/>
  </si>
  <si>
    <t>증가율</t>
    <phoneticPr fontId="1" type="noConversion"/>
  </si>
  <si>
    <t>식물명</t>
    <phoneticPr fontId="1" type="noConversion"/>
  </si>
  <si>
    <t>식물명</t>
    <phoneticPr fontId="1" type="noConversion"/>
  </si>
  <si>
    <t>분류</t>
    <phoneticPr fontId="1" type="noConversion"/>
  </si>
  <si>
    <t>원산지</t>
    <phoneticPr fontId="1" type="noConversion"/>
  </si>
  <si>
    <t>2015년</t>
    <phoneticPr fontId="1" type="noConversion"/>
  </si>
  <si>
    <t>2016년</t>
    <phoneticPr fontId="1" type="noConversion"/>
  </si>
  <si>
    <t>증가율</t>
    <phoneticPr fontId="1" type="noConversion"/>
  </si>
  <si>
    <t>소나무</t>
    <phoneticPr fontId="1" type="noConversion"/>
  </si>
  <si>
    <t>침엽수</t>
    <phoneticPr fontId="1" type="noConversion"/>
  </si>
  <si>
    <t>한국</t>
    <phoneticPr fontId="1" type="noConversion"/>
  </si>
  <si>
    <t>한국</t>
    <phoneticPr fontId="1" type="noConversion"/>
  </si>
  <si>
    <t>각시괴불나무</t>
    <phoneticPr fontId="1" type="noConversion"/>
  </si>
  <si>
    <t>활엽수</t>
    <phoneticPr fontId="1" type="noConversion"/>
  </si>
  <si>
    <t>중국</t>
    <phoneticPr fontId="1" type="noConversion"/>
  </si>
  <si>
    <t>산돌배나무</t>
    <phoneticPr fontId="1" type="noConversion"/>
  </si>
  <si>
    <t>유실수</t>
    <phoneticPr fontId="1" type="noConversion"/>
  </si>
  <si>
    <t>일본</t>
    <phoneticPr fontId="1" type="noConversion"/>
  </si>
  <si>
    <t>메타세콰이아</t>
    <phoneticPr fontId="1" type="noConversion"/>
  </si>
  <si>
    <t>침엽수</t>
    <phoneticPr fontId="1" type="noConversion"/>
  </si>
  <si>
    <t>가새뽕나무</t>
    <phoneticPr fontId="1" type="noConversion"/>
  </si>
  <si>
    <t>갈기조팝나무</t>
    <phoneticPr fontId="1" type="noConversion"/>
  </si>
  <si>
    <t>한국</t>
    <phoneticPr fontId="1" type="noConversion"/>
  </si>
  <si>
    <t>일본잎갈나무</t>
    <phoneticPr fontId="1" type="noConversion"/>
  </si>
  <si>
    <t>호두나무</t>
    <phoneticPr fontId="1" type="noConversion"/>
  </si>
  <si>
    <t>개느삼</t>
    <phoneticPr fontId="1" type="noConversion"/>
  </si>
  <si>
    <t>밤나무</t>
    <phoneticPr fontId="1" type="noConversion"/>
  </si>
  <si>
    <t>식물명</t>
    <phoneticPr fontId="1" type="noConversion"/>
  </si>
  <si>
    <t>분류</t>
    <phoneticPr fontId="1" type="noConversion"/>
  </si>
  <si>
    <t>원산지</t>
    <phoneticPr fontId="1" type="noConversion"/>
  </si>
  <si>
    <t>2015년</t>
    <phoneticPr fontId="1" type="noConversion"/>
  </si>
  <si>
    <t>2016년</t>
    <phoneticPr fontId="1" type="noConversion"/>
  </si>
  <si>
    <t>증가율</t>
    <phoneticPr fontId="1" type="noConversion"/>
  </si>
  <si>
    <t>소나무</t>
    <phoneticPr fontId="1" type="noConversion"/>
  </si>
  <si>
    <t>침엽수</t>
    <phoneticPr fontId="1" type="noConversion"/>
  </si>
  <si>
    <t>한국</t>
    <phoneticPr fontId="1" type="noConversion"/>
  </si>
  <si>
    <t>각시괴불나무</t>
    <phoneticPr fontId="1" type="noConversion"/>
  </si>
  <si>
    <t>활엽수</t>
    <phoneticPr fontId="1" type="noConversion"/>
  </si>
  <si>
    <t>중국</t>
    <phoneticPr fontId="1" type="noConversion"/>
  </si>
  <si>
    <t>산돌배나무</t>
    <phoneticPr fontId="1" type="noConversion"/>
  </si>
  <si>
    <t>유실수</t>
    <phoneticPr fontId="1" type="noConversion"/>
  </si>
  <si>
    <t>일본</t>
    <phoneticPr fontId="1" type="noConversion"/>
  </si>
  <si>
    <t>메타세콰이아</t>
    <phoneticPr fontId="1" type="noConversion"/>
  </si>
  <si>
    <t>침엽수</t>
    <phoneticPr fontId="1" type="noConversion"/>
  </si>
  <si>
    <t>가새뽕나무</t>
    <phoneticPr fontId="1" type="noConversion"/>
  </si>
  <si>
    <t>갈기조팝나무</t>
    <phoneticPr fontId="1" type="noConversion"/>
  </si>
  <si>
    <t>한국</t>
    <phoneticPr fontId="1" type="noConversion"/>
  </si>
  <si>
    <t>일본잎갈나무</t>
    <phoneticPr fontId="1" type="noConversion"/>
  </si>
  <si>
    <t>호두나무</t>
    <phoneticPr fontId="1" type="noConversion"/>
  </si>
  <si>
    <t>개느삼</t>
    <phoneticPr fontId="1" type="noConversion"/>
  </si>
  <si>
    <t>밤나무</t>
    <phoneticPr fontId="1" type="noConversion"/>
  </si>
  <si>
    <t>식물명</t>
    <phoneticPr fontId="1" type="noConversion"/>
  </si>
  <si>
    <t>분류</t>
    <phoneticPr fontId="1" type="noConversion"/>
  </si>
  <si>
    <t>원산지</t>
    <phoneticPr fontId="1" type="noConversion"/>
  </si>
  <si>
    <t>2015년</t>
    <phoneticPr fontId="1" type="noConversion"/>
  </si>
  <si>
    <t>2016년</t>
    <phoneticPr fontId="1" type="noConversion"/>
  </si>
  <si>
    <t>증가율</t>
    <phoneticPr fontId="1" type="noConversion"/>
  </si>
  <si>
    <t>소나무</t>
    <phoneticPr fontId="1" type="noConversion"/>
  </si>
  <si>
    <t>침엽수</t>
    <phoneticPr fontId="1" type="noConversion"/>
  </si>
  <si>
    <t>한국</t>
    <phoneticPr fontId="1" type="noConversion"/>
  </si>
  <si>
    <t>각시괴불나무</t>
    <phoneticPr fontId="1" type="noConversion"/>
  </si>
  <si>
    <t>활엽수</t>
    <phoneticPr fontId="1" type="noConversion"/>
  </si>
  <si>
    <t>중국</t>
    <phoneticPr fontId="1" type="noConversion"/>
  </si>
  <si>
    <t>산돌배나무</t>
    <phoneticPr fontId="1" type="noConversion"/>
  </si>
  <si>
    <t>유실수</t>
    <phoneticPr fontId="1" type="noConversion"/>
  </si>
  <si>
    <t>일본</t>
    <phoneticPr fontId="1" type="noConversion"/>
  </si>
  <si>
    <t>메타세콰이아</t>
    <phoneticPr fontId="1" type="noConversion"/>
  </si>
  <si>
    <t>침엽수</t>
    <phoneticPr fontId="1" type="noConversion"/>
  </si>
  <si>
    <t>가새뽕나무</t>
    <phoneticPr fontId="1" type="noConversion"/>
  </si>
  <si>
    <t>갈기조팝나무</t>
    <phoneticPr fontId="1" type="noConversion"/>
  </si>
  <si>
    <t>한국</t>
    <phoneticPr fontId="1" type="noConversion"/>
  </si>
  <si>
    <t>일본잎갈나무</t>
    <phoneticPr fontId="1" type="noConversion"/>
  </si>
  <si>
    <t>호두나무</t>
    <phoneticPr fontId="1" type="noConversion"/>
  </si>
  <si>
    <t>개느삼</t>
    <phoneticPr fontId="1" type="noConversion"/>
  </si>
  <si>
    <t>밤나무</t>
    <phoneticPr fontId="1" type="noConversion"/>
  </si>
  <si>
    <t>조건</t>
    <phoneticPr fontId="1" type="noConversion"/>
  </si>
  <si>
    <t>식물명</t>
    <phoneticPr fontId="1" type="noConversion"/>
  </si>
  <si>
    <t>분류</t>
    <phoneticPr fontId="1" type="noConversion"/>
  </si>
  <si>
    <t>원산지</t>
    <phoneticPr fontId="1" type="noConversion"/>
  </si>
  <si>
    <t>2015년</t>
    <phoneticPr fontId="1" type="noConversion"/>
  </si>
  <si>
    <t>2016년</t>
    <phoneticPr fontId="1" type="noConversion"/>
  </si>
  <si>
    <t>증가율</t>
    <phoneticPr fontId="1" type="noConversion"/>
  </si>
  <si>
    <t>소나무</t>
    <phoneticPr fontId="1" type="noConversion"/>
  </si>
  <si>
    <t>침엽수</t>
    <phoneticPr fontId="1" type="noConversion"/>
  </si>
  <si>
    <t>한국</t>
    <phoneticPr fontId="1" type="noConversion"/>
  </si>
  <si>
    <t>각시괴불나무</t>
    <phoneticPr fontId="1" type="noConversion"/>
  </si>
  <si>
    <t>활엽수</t>
    <phoneticPr fontId="1" type="noConversion"/>
  </si>
  <si>
    <t>중국</t>
    <phoneticPr fontId="1" type="noConversion"/>
  </si>
  <si>
    <t>산돌배나무</t>
    <phoneticPr fontId="1" type="noConversion"/>
  </si>
  <si>
    <t>유실수</t>
    <phoneticPr fontId="1" type="noConversion"/>
  </si>
  <si>
    <t>일본</t>
    <phoneticPr fontId="1" type="noConversion"/>
  </si>
  <si>
    <t>메타세콰이아</t>
    <phoneticPr fontId="1" type="noConversion"/>
  </si>
  <si>
    <t>침엽수</t>
    <phoneticPr fontId="1" type="noConversion"/>
  </si>
  <si>
    <t>가새뽕나무</t>
    <phoneticPr fontId="1" type="noConversion"/>
  </si>
  <si>
    <t>갈기조팝나무</t>
    <phoneticPr fontId="1" type="noConversion"/>
  </si>
  <si>
    <t>한국</t>
    <phoneticPr fontId="1" type="noConversion"/>
  </si>
  <si>
    <t>일본잎갈나무</t>
    <phoneticPr fontId="1" type="noConversion"/>
  </si>
  <si>
    <t>호두나무</t>
    <phoneticPr fontId="1" type="noConversion"/>
  </si>
  <si>
    <t>개느삼</t>
    <phoneticPr fontId="1" type="noConversion"/>
  </si>
  <si>
    <t>밤나무</t>
    <phoneticPr fontId="1" type="noConversion"/>
  </si>
  <si>
    <t>'2016'년 중 세 번째로 큰 값</t>
    <phoneticPr fontId="1" type="noConversion"/>
  </si>
  <si>
    <t>'분류'가 "침엽수"인 '2016년'의 합계</t>
    <phoneticPr fontId="1" type="noConversion"/>
  </si>
  <si>
    <t>활엽수 평균</t>
  </si>
  <si>
    <t>침엽수 평균</t>
  </si>
  <si>
    <t>유실수 평균</t>
  </si>
  <si>
    <t>전체 평균</t>
  </si>
  <si>
    <t>활엽수 개수</t>
  </si>
  <si>
    <t>침엽수 개수</t>
  </si>
  <si>
    <t>유실수 개수</t>
  </si>
  <si>
    <t>전체 개수</t>
  </si>
  <si>
    <t>$D$4</t>
  </si>
  <si>
    <t>$D$6</t>
  </si>
  <si>
    <t>$D$10</t>
  </si>
  <si>
    <t>$G$4</t>
  </si>
  <si>
    <t>$G$6</t>
  </si>
  <si>
    <t>$G$10</t>
  </si>
  <si>
    <t>2015년 115 증가</t>
  </si>
  <si>
    <t>만든 사람 HYUNWOO 날짜 2017-06-13</t>
  </si>
  <si>
    <t>2015년 54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</si>
  <si>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</si>
  <si>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</si>
  <si>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</si>
  <si>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</si>
  <si>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</si>
  <si>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</si>
  <si>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</si>
  <si>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일본</t>
  </si>
  <si>
    <t>한국</t>
  </si>
  <si>
    <t>유실수</t>
  </si>
  <si>
    <t>침엽수</t>
  </si>
  <si>
    <t>활엽수</t>
  </si>
  <si>
    <t>전체 평균 : 2015년</t>
  </si>
  <si>
    <t>평균 : 2015년</t>
  </si>
  <si>
    <t>전체 평균 : 2016년</t>
  </si>
  <si>
    <t>평균 : 2016년</t>
  </si>
  <si>
    <t>**</t>
  </si>
  <si>
    <t>분류</t>
  </si>
  <si>
    <t>원산지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</si>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</sst>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.0%"/>
    <numFmt numFmtId="178" formatCode="#,##0_);[Red]\(#,##0\)"/>
    <numFmt numFmtId="179" formatCode="#,##0&quot;그루&quot;"/>
    <numFmt numFmtId="180" formatCode="#&quot;위&quot;"/>
    <numFmt numFmtId="181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2" fillId="0" borderId="1" xfId="1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0" xfId="1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178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</cellXfs>
  <cellStyles count="2">
    <cellStyle name="백분율" xfId="1" builtinId="5"/>
    <cellStyle name="표준" xfId="0" builtinId="0"/>
  </cellStyles>
  <dxfs count="3">
    <dxf>
      <alignment horizontal="center" readingOrder="0"/>
    </dxf>
    <dxf>
      <numFmt numFmtId="181" formatCode="#,##0_ "/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800" b="0" i="1">
                <a:latin typeface="궁서체" panose="02030609000101010101" pitchFamily="17" charset="-127"/>
                <a:ea typeface="궁서체" panose="02030609000101010101" pitchFamily="17" charset="-127"/>
              </a:rPr>
              <a:t>우리나라 국립공원 야생 식물현황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2015년</c:v>
                </c:pt>
              </c:strCache>
            </c:strRef>
          </c:tx>
          <c:invertIfNegative val="0"/>
          <c:cat>
            <c:strRef>
              <c:f>차트!$A$3:$A$9</c:f>
              <c:strCache>
                <c:ptCount val="7"/>
                <c:pt idx="0">
                  <c:v>소나무</c:v>
                </c:pt>
                <c:pt idx="1">
                  <c:v>각시괴불나무</c:v>
                </c:pt>
                <c:pt idx="2">
                  <c:v>산돌배나무</c:v>
                </c:pt>
                <c:pt idx="3">
                  <c:v>메타세콰이아</c:v>
                </c:pt>
                <c:pt idx="4">
                  <c:v>가새뽕나무</c:v>
                </c:pt>
                <c:pt idx="5">
                  <c:v>갈기조팝나무</c:v>
                </c:pt>
                <c:pt idx="6">
                  <c:v>일본잎갈나무</c:v>
                </c:pt>
              </c:strCache>
            </c:strRef>
          </c:cat>
          <c:val>
            <c:numRef>
              <c:f>차트!$C$3:$C$9</c:f>
              <c:numCache>
                <c:formatCode>#,##0_);[Red]\(#,##0\)</c:formatCode>
                <c:ptCount val="7"/>
                <c:pt idx="0">
                  <c:v>15350</c:v>
                </c:pt>
                <c:pt idx="1">
                  <c:v>7820</c:v>
                </c:pt>
                <c:pt idx="2">
                  <c:v>3685</c:v>
                </c:pt>
                <c:pt idx="3">
                  <c:v>12400</c:v>
                </c:pt>
                <c:pt idx="4">
                  <c:v>5250</c:v>
                </c:pt>
                <c:pt idx="5">
                  <c:v>2580</c:v>
                </c:pt>
                <c:pt idx="6">
                  <c:v>4670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2016년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차트!$A$3:$A$9</c:f>
              <c:strCache>
                <c:ptCount val="7"/>
                <c:pt idx="0">
                  <c:v>소나무</c:v>
                </c:pt>
                <c:pt idx="1">
                  <c:v>각시괴불나무</c:v>
                </c:pt>
                <c:pt idx="2">
                  <c:v>산돌배나무</c:v>
                </c:pt>
                <c:pt idx="3">
                  <c:v>메타세콰이아</c:v>
                </c:pt>
                <c:pt idx="4">
                  <c:v>가새뽕나무</c:v>
                </c:pt>
                <c:pt idx="5">
                  <c:v>갈기조팝나무</c:v>
                </c:pt>
                <c:pt idx="6">
                  <c:v>일본잎갈나무</c:v>
                </c:pt>
              </c:strCache>
            </c:strRef>
          </c:cat>
          <c:val>
            <c:numRef>
              <c:f>차트!$D$3:$D$9</c:f>
              <c:numCache>
                <c:formatCode>#,##0_);[Red]\(#,##0\)</c:formatCode>
                <c:ptCount val="7"/>
                <c:pt idx="0">
                  <c:v>17850</c:v>
                </c:pt>
                <c:pt idx="1">
                  <c:v>7950</c:v>
                </c:pt>
                <c:pt idx="2">
                  <c:v>3960</c:v>
                </c:pt>
                <c:pt idx="3">
                  <c:v>13450</c:v>
                </c:pt>
                <c:pt idx="4">
                  <c:v>5520</c:v>
                </c:pt>
                <c:pt idx="5">
                  <c:v>3020</c:v>
                </c:pt>
                <c:pt idx="6">
                  <c:v>4970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81760"/>
        <c:axId val="221383296"/>
      </c:barChart>
      <c:catAx>
        <c:axId val="2213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1383296"/>
        <c:crosses val="autoZero"/>
        <c:auto val="1"/>
        <c:lblAlgn val="ctr"/>
        <c:lblOffset val="100"/>
        <c:noMultiLvlLbl val="0"/>
      </c:catAx>
      <c:valAx>
        <c:axId val="2213832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21381760"/>
        <c:crosses val="autoZero"/>
        <c:crossBetween val="between"/>
      </c:valAx>
      <c:spPr>
        <a:gradFill flip="none"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19050">
      <a:solidFill>
        <a:schemeClr val="accent6"/>
      </a:solidFill>
      <a:prstDash val="sysDash"/>
    </a:ln>
  </c:spPr>
  <c:txPr>
    <a:bodyPr/>
    <a:lstStyle/>
    <a:p>
      <a:pPr>
        <a:defRPr sz="1100">
          <a:latin typeface="굴림체" panose="020B0609000101010101" pitchFamily="49" charset="-127"/>
          <a:ea typeface="굴림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7</xdr:col>
      <xdr:colOff>695325</xdr:colOff>
      <xdr:row>0</xdr:row>
      <xdr:rowOff>981075</xdr:rowOff>
    </xdr:to>
    <xdr:sp macro="" textlink="">
      <xdr:nvSpPr>
        <xdr:cNvPr id="2" name="순서도: 문서 1"/>
        <xdr:cNvSpPr/>
      </xdr:nvSpPr>
      <xdr:spPr>
        <a:xfrm>
          <a:off x="1390650" y="28575"/>
          <a:ext cx="5934075" cy="952500"/>
        </a:xfrm>
        <a:prstGeom prst="flowChartDocumen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우리나라 국립공원 야생 식물현황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19050</xdr:rowOff>
    </xdr:from>
    <xdr:to>
      <xdr:col>7</xdr:col>
      <xdr:colOff>876300</xdr:colOff>
      <xdr:row>28</xdr:row>
      <xdr:rowOff>171450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WOO" refreshedDate="42899.675139583334" createdVersion="4" refreshedVersion="4" minRefreshableVersion="3" recordCount="10">
  <cacheSource type="worksheet">
    <worksheetSource ref="A2:G12" sheet="피벗테이블"/>
  </cacheSource>
  <cacheFields count="7">
    <cacheField name="식물명" numFmtId="0">
      <sharedItems/>
    </cacheField>
    <cacheField name="분류" numFmtId="0">
      <sharedItems count="3">
        <s v="침엽수"/>
        <s v="활엽수"/>
        <s v="유실수"/>
      </sharedItems>
    </cacheField>
    <cacheField name="원산지" numFmtId="0">
      <sharedItems count="3">
        <s v="한국"/>
        <s v="중국"/>
        <s v="일본"/>
      </sharedItems>
    </cacheField>
    <cacheField name="2015년" numFmtId="0">
      <sharedItems containsSemiMixedTypes="0" containsString="0" containsNumber="1" containsInteger="1" minValue="1850" maxValue="15350"/>
    </cacheField>
    <cacheField name="2016년" numFmtId="0">
      <sharedItems containsSemiMixedTypes="0" containsString="0" containsNumber="1" containsInteger="1" minValue="2150" maxValue="17850"/>
    </cacheField>
    <cacheField name="증가율" numFmtId="177">
      <sharedItems containsSemiMixedTypes="0" containsString="0" containsNumber="1" minValue="1.6624040920716114E-2" maxValue="0.24"/>
    </cacheField>
    <cacheField name="평균" numFmtId="0">
      <sharedItems containsSemiMixedTypes="0" containsString="0" containsNumber="1" minValue="2000" maxValue="16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소나무"/>
    <x v="0"/>
    <x v="0"/>
    <n v="15350"/>
    <n v="17850"/>
    <n v="0.16286644951140064"/>
    <n v="16600"/>
  </r>
  <r>
    <s v="각시괴불나무"/>
    <x v="1"/>
    <x v="1"/>
    <n v="7820"/>
    <n v="7950"/>
    <n v="1.6624040920716114E-2"/>
    <n v="7885"/>
  </r>
  <r>
    <s v="산돌배나무"/>
    <x v="2"/>
    <x v="0"/>
    <n v="3685"/>
    <n v="3960"/>
    <n v="7.4626865671641784E-2"/>
    <n v="3822.5"/>
  </r>
  <r>
    <s v="메타세콰이아"/>
    <x v="0"/>
    <x v="1"/>
    <n v="12400"/>
    <n v="13450"/>
    <n v="8.4677419354838704E-2"/>
    <n v="12925"/>
  </r>
  <r>
    <s v="가새뽕나무"/>
    <x v="1"/>
    <x v="2"/>
    <n v="5250"/>
    <n v="5520"/>
    <n v="5.1428571428571428E-2"/>
    <n v="5385"/>
  </r>
  <r>
    <s v="갈기조팝나무"/>
    <x v="1"/>
    <x v="0"/>
    <n v="2580"/>
    <n v="3020"/>
    <n v="0.17054263565891473"/>
    <n v="2800"/>
  </r>
  <r>
    <s v="일본잎갈나무"/>
    <x v="0"/>
    <x v="2"/>
    <n v="4670"/>
    <n v="4970"/>
    <n v="6.4239828693790149E-2"/>
    <n v="4820"/>
  </r>
  <r>
    <s v="호두나무"/>
    <x v="2"/>
    <x v="1"/>
    <n v="2500"/>
    <n v="3100"/>
    <n v="0.24"/>
    <n v="2800"/>
  </r>
  <r>
    <s v="개느삼"/>
    <x v="1"/>
    <x v="0"/>
    <n v="1850"/>
    <n v="2150"/>
    <n v="0.16216216216216217"/>
    <n v="2000"/>
  </r>
  <r>
    <s v="밤나무"/>
    <x v="2"/>
    <x v="0"/>
    <n v="7640"/>
    <n v="8840"/>
    <n v="0.15706806282722513"/>
    <n v="82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0" firstHeaderRow="1" firstDataRow="2" firstDataCol="2"/>
  <pivotFields count="7">
    <pivotField compact="0" outline="0" showAll="0"/>
    <pivotField axis="axisCol" compact="0" outline="0" showAll="0">
      <items count="4">
        <item x="2"/>
        <item x="0"/>
        <item x="1"/>
        <item t="default"/>
      </items>
    </pivotField>
    <pivotField axis="axisRow" compact="0" outline="0" showAll="0">
      <items count="4">
        <item x="2"/>
        <item h="1" x="1"/>
        <item x="0"/>
        <item t="default"/>
      </items>
    </pivotField>
    <pivotField dataField="1" compact="0" outline="0" showAll="0"/>
    <pivotField dataField="1" compact="0" outline="0" showAll="0"/>
    <pivotField compact="0" numFmtId="177" outline="0" showAll="0"/>
    <pivotField compact="0" outline="0" showAll="0"/>
  </pivotFields>
  <rowFields count="2">
    <field x="2"/>
    <field x="-2"/>
  </rowFields>
  <rowItems count="6">
    <i>
      <x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>
      <x v="2"/>
    </i>
  </colItems>
  <dataFields count="2">
    <dataField name="평균 : 2015년" fld="3" subtotal="average" baseField="2" baseItem="0"/>
    <dataField name="평균 : 2016년" fld="4" subtotal="average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15" sqref="J15"/>
    </sheetView>
  </sheetViews>
  <sheetFormatPr defaultRowHeight="15" customHeight="1" x14ac:dyDescent="0.3"/>
  <cols>
    <col min="1" max="1" width="17.625" style="3" customWidth="1"/>
    <col min="2" max="2" width="11.625" style="3" customWidth="1"/>
    <col min="3" max="3" width="9.625" style="3" customWidth="1"/>
    <col min="4" max="6" width="11.5" style="3" customWidth="1"/>
    <col min="7" max="7" width="13.625" style="3" customWidth="1"/>
    <col min="8" max="8" width="9.625" style="3" customWidth="1"/>
    <col min="9" max="9" width="12.75" style="3" customWidth="1"/>
    <col min="10" max="16384" width="9" style="3"/>
  </cols>
  <sheetData>
    <row r="1" spans="1:9" ht="80.099999999999994" customHeigh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18" customHeight="1" x14ac:dyDescent="0.3">
      <c r="A2" s="6" t="s">
        <v>28</v>
      </c>
      <c r="B2" s="6" t="s">
        <v>4</v>
      </c>
      <c r="C2" s="6" t="s">
        <v>6</v>
      </c>
      <c r="D2" s="6" t="s">
        <v>25</v>
      </c>
      <c r="E2" s="6" t="s">
        <v>26</v>
      </c>
      <c r="F2" s="6" t="s">
        <v>27</v>
      </c>
      <c r="G2" s="6" t="s">
        <v>0</v>
      </c>
      <c r="H2" s="6" t="s">
        <v>1</v>
      </c>
      <c r="I2" s="6" t="s">
        <v>2</v>
      </c>
    </row>
    <row r="3" spans="1:9" ht="18" customHeight="1" x14ac:dyDescent="0.3">
      <c r="A3" s="7" t="s">
        <v>5</v>
      </c>
      <c r="B3" s="7" t="s">
        <v>7</v>
      </c>
      <c r="C3" s="7" t="s">
        <v>8</v>
      </c>
      <c r="D3" s="12">
        <v>15350</v>
      </c>
      <c r="E3" s="13">
        <v>17850</v>
      </c>
      <c r="F3" s="10">
        <v>0.16286644951140064</v>
      </c>
      <c r="G3" s="20">
        <v>16600</v>
      </c>
      <c r="H3" s="21">
        <f>RANK(F3,$F$3:$F$12)</f>
        <v>3</v>
      </c>
      <c r="I3" s="7" t="str">
        <f>IF(F3&lt;=7%,"보호필요","")</f>
        <v/>
      </c>
    </row>
    <row r="4" spans="1:9" ht="18" customHeight="1" x14ac:dyDescent="0.3">
      <c r="A4" s="7" t="s">
        <v>20</v>
      </c>
      <c r="B4" s="7" t="s">
        <v>13</v>
      </c>
      <c r="C4" s="7" t="s">
        <v>11</v>
      </c>
      <c r="D4" s="12">
        <v>7820</v>
      </c>
      <c r="E4" s="13">
        <v>7950</v>
      </c>
      <c r="F4" s="10">
        <v>1.6624040920716114E-2</v>
      </c>
      <c r="G4" s="20">
        <v>7885</v>
      </c>
      <c r="H4" s="21">
        <f t="shared" ref="H4:H12" si="0">RANK(F4,$F$3:$F$12)</f>
        <v>10</v>
      </c>
      <c r="I4" s="7" t="str">
        <f t="shared" ref="I4:I12" si="1">IF(F4&lt;=7%,"보호필요","")</f>
        <v>보호필요</v>
      </c>
    </row>
    <row r="5" spans="1:9" ht="18" customHeight="1" x14ac:dyDescent="0.3">
      <c r="A5" s="7" t="s">
        <v>18</v>
      </c>
      <c r="B5" s="7" t="s">
        <v>19</v>
      </c>
      <c r="C5" s="7" t="s">
        <v>37</v>
      </c>
      <c r="D5" s="12">
        <v>3685</v>
      </c>
      <c r="E5" s="13">
        <v>3960</v>
      </c>
      <c r="F5" s="10">
        <v>7.4626865671641784E-2</v>
      </c>
      <c r="G5" s="20">
        <v>3822.5</v>
      </c>
      <c r="H5" s="21">
        <f t="shared" si="0"/>
        <v>7</v>
      </c>
      <c r="I5" s="7" t="str">
        <f t="shared" si="1"/>
        <v/>
      </c>
    </row>
    <row r="6" spans="1:9" ht="18" customHeight="1" x14ac:dyDescent="0.3">
      <c r="A6" s="7" t="s">
        <v>9</v>
      </c>
      <c r="B6" s="7" t="s">
        <v>10</v>
      </c>
      <c r="C6" s="7" t="s">
        <v>11</v>
      </c>
      <c r="D6" s="12">
        <v>12400</v>
      </c>
      <c r="E6" s="13">
        <v>13450</v>
      </c>
      <c r="F6" s="10">
        <v>8.4677419354838704E-2</v>
      </c>
      <c r="G6" s="20">
        <v>12925</v>
      </c>
      <c r="H6" s="21">
        <f t="shared" si="0"/>
        <v>6</v>
      </c>
      <c r="I6" s="7" t="str">
        <f t="shared" si="1"/>
        <v/>
      </c>
    </row>
    <row r="7" spans="1:9" ht="18" customHeight="1" x14ac:dyDescent="0.3">
      <c r="A7" s="7" t="s">
        <v>21</v>
      </c>
      <c r="B7" s="7" t="s">
        <v>13</v>
      </c>
      <c r="C7" s="7" t="s">
        <v>16</v>
      </c>
      <c r="D7" s="12">
        <v>5250</v>
      </c>
      <c r="E7" s="13">
        <v>5520</v>
      </c>
      <c r="F7" s="10">
        <v>5.1428571428571428E-2</v>
      </c>
      <c r="G7" s="20">
        <v>5385</v>
      </c>
      <c r="H7" s="21">
        <f t="shared" si="0"/>
        <v>9</v>
      </c>
      <c r="I7" s="7" t="str">
        <f t="shared" si="1"/>
        <v>보호필요</v>
      </c>
    </row>
    <row r="8" spans="1:9" ht="18" customHeight="1" x14ac:dyDescent="0.3">
      <c r="A8" s="7" t="s">
        <v>12</v>
      </c>
      <c r="B8" s="7" t="s">
        <v>13</v>
      </c>
      <c r="C8" s="7" t="s">
        <v>14</v>
      </c>
      <c r="D8" s="12">
        <v>2580</v>
      </c>
      <c r="E8" s="13">
        <v>3020</v>
      </c>
      <c r="F8" s="10">
        <v>0.17054263565891473</v>
      </c>
      <c r="G8" s="20">
        <v>2800</v>
      </c>
      <c r="H8" s="21">
        <f t="shared" si="0"/>
        <v>2</v>
      </c>
      <c r="I8" s="7" t="str">
        <f t="shared" si="1"/>
        <v/>
      </c>
    </row>
    <row r="9" spans="1:9" ht="18" customHeight="1" x14ac:dyDescent="0.3">
      <c r="A9" s="7" t="s">
        <v>15</v>
      </c>
      <c r="B9" s="7" t="s">
        <v>10</v>
      </c>
      <c r="C9" s="7" t="s">
        <v>17</v>
      </c>
      <c r="D9" s="12">
        <v>4670</v>
      </c>
      <c r="E9" s="13">
        <v>4970</v>
      </c>
      <c r="F9" s="10">
        <v>6.4239828693790149E-2</v>
      </c>
      <c r="G9" s="20">
        <v>4820</v>
      </c>
      <c r="H9" s="21">
        <f t="shared" si="0"/>
        <v>8</v>
      </c>
      <c r="I9" s="7" t="str">
        <f t="shared" si="1"/>
        <v>보호필요</v>
      </c>
    </row>
    <row r="10" spans="1:9" ht="18" customHeight="1" x14ac:dyDescent="0.3">
      <c r="A10" s="7" t="s">
        <v>22</v>
      </c>
      <c r="B10" s="7" t="s">
        <v>19</v>
      </c>
      <c r="C10" s="7" t="s">
        <v>11</v>
      </c>
      <c r="D10" s="12">
        <v>2500</v>
      </c>
      <c r="E10" s="13">
        <v>3100</v>
      </c>
      <c r="F10" s="10">
        <v>0.24</v>
      </c>
      <c r="G10" s="20">
        <v>2800</v>
      </c>
      <c r="H10" s="21">
        <f t="shared" si="0"/>
        <v>1</v>
      </c>
      <c r="I10" s="7" t="str">
        <f t="shared" si="1"/>
        <v/>
      </c>
    </row>
    <row r="11" spans="1:9" ht="18" customHeight="1" x14ac:dyDescent="0.3">
      <c r="A11" s="7" t="s">
        <v>23</v>
      </c>
      <c r="B11" s="7" t="s">
        <v>13</v>
      </c>
      <c r="C11" s="7" t="s">
        <v>8</v>
      </c>
      <c r="D11" s="12">
        <v>1850</v>
      </c>
      <c r="E11" s="13">
        <v>2150</v>
      </c>
      <c r="F11" s="10">
        <v>0.16216216216216217</v>
      </c>
      <c r="G11" s="20">
        <v>2000</v>
      </c>
      <c r="H11" s="21">
        <f t="shared" si="0"/>
        <v>4</v>
      </c>
      <c r="I11" s="7" t="str">
        <f t="shared" si="1"/>
        <v/>
      </c>
    </row>
    <row r="12" spans="1:9" ht="18" customHeight="1" x14ac:dyDescent="0.3">
      <c r="A12" s="7" t="s">
        <v>24</v>
      </c>
      <c r="B12" s="7" t="s">
        <v>19</v>
      </c>
      <c r="C12" s="7" t="s">
        <v>14</v>
      </c>
      <c r="D12" s="12">
        <v>7640</v>
      </c>
      <c r="E12" s="13">
        <v>8840</v>
      </c>
      <c r="F12" s="10">
        <v>0.15706806282722513</v>
      </c>
      <c r="G12" s="20">
        <v>8240</v>
      </c>
      <c r="H12" s="21">
        <f t="shared" si="0"/>
        <v>5</v>
      </c>
      <c r="I12" s="7" t="str">
        <f t="shared" si="1"/>
        <v/>
      </c>
    </row>
    <row r="13" spans="1:9" ht="18" customHeight="1" x14ac:dyDescent="0.3">
      <c r="A13" s="16" t="s">
        <v>3</v>
      </c>
      <c r="B13" s="17"/>
      <c r="C13" s="17"/>
      <c r="D13" s="18"/>
      <c r="E13" s="19">
        <f>MAX(G3:G12)-MIN(G3:G12)</f>
        <v>14600</v>
      </c>
      <c r="F13" s="19"/>
      <c r="G13" s="19"/>
      <c r="H13" s="14"/>
      <c r="I13" s="14"/>
    </row>
    <row r="14" spans="1:9" ht="18" customHeight="1" x14ac:dyDescent="0.3">
      <c r="A14" s="16" t="s">
        <v>128</v>
      </c>
      <c r="B14" s="17"/>
      <c r="C14" s="17"/>
      <c r="D14" s="18"/>
      <c r="E14" s="19">
        <f>DSUM(A2:I12,E2,B2:B3)</f>
        <v>36270</v>
      </c>
      <c r="F14" s="19"/>
      <c r="G14" s="19"/>
      <c r="H14" s="14"/>
      <c r="I14" s="14"/>
    </row>
    <row r="15" spans="1:9" ht="18" customHeight="1" x14ac:dyDescent="0.3">
      <c r="A15" s="16" t="s">
        <v>127</v>
      </c>
      <c r="B15" s="17"/>
      <c r="C15" s="17"/>
      <c r="D15" s="18"/>
      <c r="E15" s="19">
        <f>LARGE(E3:E12,3)</f>
        <v>8840</v>
      </c>
      <c r="F15" s="19"/>
      <c r="G15" s="19"/>
      <c r="H15" s="14"/>
      <c r="I15" s="14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$B3="활엽수"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5" customHeight="1" outlineLevelRow="3" outlineLevelCol="1" x14ac:dyDescent="0.3"/>
  <cols>
    <col min="1" max="1" width="16.25" style="1" customWidth="1"/>
    <col min="2" max="2" width="15.625" style="1" customWidth="1"/>
    <col min="3" max="3" width="13.25" style="1" bestFit="1" customWidth="1"/>
    <col min="4" max="5" width="11.5" style="1" customWidth="1" outlineLevel="1"/>
    <col min="6" max="7" width="11.5" style="1" customWidth="1"/>
    <col min="8" max="16384" width="9" style="1"/>
  </cols>
  <sheetData>
    <row r="2" spans="1:7" ht="15" customHeight="1" x14ac:dyDescent="0.3">
      <c r="A2" s="6" t="s">
        <v>29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0</v>
      </c>
    </row>
    <row r="3" spans="1:7" ht="15" customHeight="1" outlineLevel="3" x14ac:dyDescent="0.3">
      <c r="A3" s="7" t="s">
        <v>39</v>
      </c>
      <c r="B3" s="7" t="s">
        <v>40</v>
      </c>
      <c r="C3" s="7" t="s">
        <v>41</v>
      </c>
      <c r="D3" s="26">
        <v>7820</v>
      </c>
      <c r="E3" s="27">
        <v>7950</v>
      </c>
      <c r="F3" s="10">
        <v>1.6624040920716114E-2</v>
      </c>
      <c r="G3" s="13">
        <v>7885</v>
      </c>
    </row>
    <row r="4" spans="1:7" ht="15" customHeight="1" outlineLevel="3" x14ac:dyDescent="0.3">
      <c r="A4" s="7" t="s">
        <v>47</v>
      </c>
      <c r="B4" s="7" t="s">
        <v>40</v>
      </c>
      <c r="C4" s="7" t="s">
        <v>44</v>
      </c>
      <c r="D4" s="26">
        <v>5250</v>
      </c>
      <c r="E4" s="27">
        <v>5520</v>
      </c>
      <c r="F4" s="10">
        <v>5.1428571428571428E-2</v>
      </c>
      <c r="G4" s="13">
        <v>5385</v>
      </c>
    </row>
    <row r="5" spans="1:7" ht="15" customHeight="1" outlineLevel="3" x14ac:dyDescent="0.3">
      <c r="A5" s="7" t="s">
        <v>48</v>
      </c>
      <c r="B5" s="7" t="s">
        <v>40</v>
      </c>
      <c r="C5" s="7" t="s">
        <v>49</v>
      </c>
      <c r="D5" s="26">
        <v>2580</v>
      </c>
      <c r="E5" s="27">
        <v>3020</v>
      </c>
      <c r="F5" s="10">
        <v>0.17054263565891473</v>
      </c>
      <c r="G5" s="13">
        <v>2800</v>
      </c>
    </row>
    <row r="6" spans="1:7" ht="15" customHeight="1" outlineLevel="3" x14ac:dyDescent="0.3">
      <c r="A6" s="7" t="s">
        <v>52</v>
      </c>
      <c r="B6" s="7" t="s">
        <v>40</v>
      </c>
      <c r="C6" s="7" t="s">
        <v>38</v>
      </c>
      <c r="D6" s="26">
        <v>1850</v>
      </c>
      <c r="E6" s="27">
        <v>2150</v>
      </c>
      <c r="F6" s="10">
        <v>0.16216216216216217</v>
      </c>
      <c r="G6" s="13">
        <v>2000</v>
      </c>
    </row>
    <row r="7" spans="1:7" ht="15" customHeight="1" outlineLevel="2" x14ac:dyDescent="0.3">
      <c r="A7" s="7">
        <f>SUBTOTAL(3,A3:A6)</f>
        <v>4</v>
      </c>
      <c r="B7" s="15" t="s">
        <v>133</v>
      </c>
      <c r="C7" s="7"/>
      <c r="D7" s="26"/>
      <c r="E7" s="27"/>
      <c r="F7" s="10"/>
      <c r="G7" s="13"/>
    </row>
    <row r="8" spans="1:7" ht="15" customHeight="1" outlineLevel="1" x14ac:dyDescent="0.3">
      <c r="A8" s="7"/>
      <c r="B8" s="15" t="s">
        <v>129</v>
      </c>
      <c r="C8" s="7"/>
      <c r="D8" s="26">
        <f>SUBTOTAL(1,D3:D6)</f>
        <v>4375</v>
      </c>
      <c r="E8" s="27">
        <f>SUBTOTAL(1,E3:E6)</f>
        <v>4660</v>
      </c>
      <c r="F8" s="10"/>
      <c r="G8" s="13"/>
    </row>
    <row r="9" spans="1:7" ht="15" customHeight="1" outlineLevel="3" x14ac:dyDescent="0.3">
      <c r="A9" s="7" t="s">
        <v>35</v>
      </c>
      <c r="B9" s="7" t="s">
        <v>36</v>
      </c>
      <c r="C9" s="7" t="s">
        <v>38</v>
      </c>
      <c r="D9" s="26">
        <v>15350</v>
      </c>
      <c r="E9" s="27">
        <v>17850</v>
      </c>
      <c r="F9" s="10">
        <v>0.16286644951140064</v>
      </c>
      <c r="G9" s="13">
        <v>16600</v>
      </c>
    </row>
    <row r="10" spans="1:7" ht="15" customHeight="1" outlineLevel="3" x14ac:dyDescent="0.3">
      <c r="A10" s="7" t="s">
        <v>45</v>
      </c>
      <c r="B10" s="7" t="s">
        <v>46</v>
      </c>
      <c r="C10" s="7" t="s">
        <v>41</v>
      </c>
      <c r="D10" s="26">
        <v>12400</v>
      </c>
      <c r="E10" s="27">
        <v>13450</v>
      </c>
      <c r="F10" s="10">
        <v>8.4677419354838704E-2</v>
      </c>
      <c r="G10" s="13">
        <v>12925</v>
      </c>
    </row>
    <row r="11" spans="1:7" ht="15" customHeight="1" outlineLevel="3" x14ac:dyDescent="0.3">
      <c r="A11" s="7" t="s">
        <v>50</v>
      </c>
      <c r="B11" s="7" t="s">
        <v>46</v>
      </c>
      <c r="C11" s="7" t="s">
        <v>44</v>
      </c>
      <c r="D11" s="26">
        <v>4670</v>
      </c>
      <c r="E11" s="27">
        <v>4970</v>
      </c>
      <c r="F11" s="10">
        <v>6.4239828693790149E-2</v>
      </c>
      <c r="G11" s="13">
        <v>4820</v>
      </c>
    </row>
    <row r="12" spans="1:7" ht="15" customHeight="1" outlineLevel="2" x14ac:dyDescent="0.3">
      <c r="A12" s="7">
        <f>SUBTOTAL(3,A9:A11)</f>
        <v>3</v>
      </c>
      <c r="B12" s="15" t="s">
        <v>134</v>
      </c>
      <c r="C12" s="7"/>
      <c r="D12" s="26"/>
      <c r="E12" s="27"/>
      <c r="F12" s="10"/>
      <c r="G12" s="13"/>
    </row>
    <row r="13" spans="1:7" ht="15" customHeight="1" outlineLevel="1" x14ac:dyDescent="0.3">
      <c r="A13" s="7"/>
      <c r="B13" s="15" t="s">
        <v>130</v>
      </c>
      <c r="C13" s="7"/>
      <c r="D13" s="26">
        <f>SUBTOTAL(1,D9:D11)</f>
        <v>10806.666666666666</v>
      </c>
      <c r="E13" s="27">
        <f>SUBTOTAL(1,E9:E11)</f>
        <v>12090</v>
      </c>
      <c r="F13" s="10"/>
      <c r="G13" s="13"/>
    </row>
    <row r="14" spans="1:7" ht="15" customHeight="1" outlineLevel="3" x14ac:dyDescent="0.3">
      <c r="A14" s="7" t="s">
        <v>42</v>
      </c>
      <c r="B14" s="7" t="s">
        <v>43</v>
      </c>
      <c r="C14" s="7" t="s">
        <v>37</v>
      </c>
      <c r="D14" s="26">
        <v>3685</v>
      </c>
      <c r="E14" s="27">
        <v>3960</v>
      </c>
      <c r="F14" s="10">
        <v>7.4626865671641784E-2</v>
      </c>
      <c r="G14" s="13">
        <v>3822.5</v>
      </c>
    </row>
    <row r="15" spans="1:7" ht="15" customHeight="1" outlineLevel="3" x14ac:dyDescent="0.3">
      <c r="A15" s="7" t="s">
        <v>51</v>
      </c>
      <c r="B15" s="7" t="s">
        <v>43</v>
      </c>
      <c r="C15" s="7" t="s">
        <v>41</v>
      </c>
      <c r="D15" s="26">
        <v>2500</v>
      </c>
      <c r="E15" s="27">
        <v>3100</v>
      </c>
      <c r="F15" s="10">
        <v>0.24</v>
      </c>
      <c r="G15" s="13">
        <v>2800</v>
      </c>
    </row>
    <row r="16" spans="1:7" ht="15" customHeight="1" outlineLevel="3" x14ac:dyDescent="0.3">
      <c r="A16" s="7" t="s">
        <v>53</v>
      </c>
      <c r="B16" s="7" t="s">
        <v>43</v>
      </c>
      <c r="C16" s="7" t="s">
        <v>49</v>
      </c>
      <c r="D16" s="26">
        <v>7640</v>
      </c>
      <c r="E16" s="27">
        <v>8840</v>
      </c>
      <c r="F16" s="10">
        <v>0.15706806282722513</v>
      </c>
      <c r="G16" s="13">
        <v>8240</v>
      </c>
    </row>
    <row r="17" spans="1:7" ht="15" customHeight="1" outlineLevel="2" x14ac:dyDescent="0.3">
      <c r="A17" s="22">
        <f>SUBTOTAL(3,A14:A16)</f>
        <v>3</v>
      </c>
      <c r="B17" s="25" t="s">
        <v>135</v>
      </c>
      <c r="C17" s="22"/>
      <c r="D17" s="28"/>
      <c r="E17" s="29"/>
      <c r="F17" s="23"/>
      <c r="G17" s="24"/>
    </row>
    <row r="18" spans="1:7" ht="15" customHeight="1" outlineLevel="1" x14ac:dyDescent="0.3">
      <c r="A18" s="22"/>
      <c r="B18" s="25" t="s">
        <v>131</v>
      </c>
      <c r="C18" s="22"/>
      <c r="D18" s="28">
        <f>SUBTOTAL(1,D14:D16)</f>
        <v>4608.333333333333</v>
      </c>
      <c r="E18" s="29">
        <f>SUBTOTAL(1,E14:E16)</f>
        <v>5300</v>
      </c>
      <c r="F18" s="23"/>
      <c r="G18" s="24"/>
    </row>
    <row r="19" spans="1:7" ht="15" customHeight="1" x14ac:dyDescent="0.3">
      <c r="A19" s="22">
        <f>SUBTOTAL(3,A3:A16)</f>
        <v>10</v>
      </c>
      <c r="B19" s="25" t="s">
        <v>136</v>
      </c>
      <c r="C19" s="22"/>
      <c r="D19" s="28"/>
      <c r="E19" s="29"/>
      <c r="F19" s="23"/>
      <c r="G19" s="24"/>
    </row>
    <row r="20" spans="1:7" ht="15" customHeight="1" x14ac:dyDescent="0.3">
      <c r="A20" s="22"/>
      <c r="B20" s="25" t="s">
        <v>132</v>
      </c>
      <c r="C20" s="22"/>
      <c r="D20" s="28">
        <f>SUBTOTAL(1,D3:D16)</f>
        <v>6374.5</v>
      </c>
      <c r="E20" s="29">
        <f>SUBTOTAL(1,E3:E16)</f>
        <v>7081</v>
      </c>
      <c r="F20" s="23"/>
      <c r="G20" s="24"/>
    </row>
  </sheetData>
  <sortState ref="A3:G12">
    <sortCondition descending="1"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6" sqref="H26"/>
    </sheetView>
  </sheetViews>
  <sheetFormatPr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6" t="s">
        <v>78</v>
      </c>
      <c r="B2" s="6" t="s">
        <v>79</v>
      </c>
      <c r="C2" s="6" t="s">
        <v>80</v>
      </c>
      <c r="D2" s="6" t="s">
        <v>81</v>
      </c>
      <c r="E2" s="6" t="s">
        <v>82</v>
      </c>
      <c r="F2" s="6" t="s">
        <v>83</v>
      </c>
      <c r="G2" s="6" t="s">
        <v>0</v>
      </c>
    </row>
    <row r="3" spans="1:7" ht="15" customHeight="1" x14ac:dyDescent="0.3">
      <c r="A3" s="7" t="s">
        <v>84</v>
      </c>
      <c r="B3" s="7" t="s">
        <v>85</v>
      </c>
      <c r="C3" s="7" t="s">
        <v>86</v>
      </c>
      <c r="D3" s="12">
        <v>15350</v>
      </c>
      <c r="E3" s="13">
        <v>17850</v>
      </c>
      <c r="F3" s="10">
        <v>0.16286644951140064</v>
      </c>
      <c r="G3" s="13">
        <v>16600</v>
      </c>
    </row>
    <row r="4" spans="1:7" ht="15" customHeight="1" x14ac:dyDescent="0.3">
      <c r="A4" s="7" t="s">
        <v>87</v>
      </c>
      <c r="B4" s="7" t="s">
        <v>88</v>
      </c>
      <c r="C4" s="7" t="s">
        <v>89</v>
      </c>
      <c r="D4" s="12">
        <v>7820</v>
      </c>
      <c r="E4" s="13">
        <v>7950</v>
      </c>
      <c r="F4" s="10">
        <v>1.6624040920716114E-2</v>
      </c>
      <c r="G4" s="13">
        <v>7885</v>
      </c>
    </row>
    <row r="5" spans="1:7" ht="15" customHeight="1" x14ac:dyDescent="0.3">
      <c r="A5" s="7" t="s">
        <v>90</v>
      </c>
      <c r="B5" s="7" t="s">
        <v>91</v>
      </c>
      <c r="C5" s="7" t="s">
        <v>37</v>
      </c>
      <c r="D5" s="12">
        <v>3685</v>
      </c>
      <c r="E5" s="13">
        <v>3960</v>
      </c>
      <c r="F5" s="10">
        <v>7.4626865671641784E-2</v>
      </c>
      <c r="G5" s="13">
        <v>3822.5</v>
      </c>
    </row>
    <row r="6" spans="1:7" ht="15" customHeight="1" x14ac:dyDescent="0.3">
      <c r="A6" s="7" t="s">
        <v>93</v>
      </c>
      <c r="B6" s="7" t="s">
        <v>94</v>
      </c>
      <c r="C6" s="7" t="s">
        <v>89</v>
      </c>
      <c r="D6" s="12">
        <v>12400</v>
      </c>
      <c r="E6" s="13">
        <v>13450</v>
      </c>
      <c r="F6" s="10">
        <v>8.4677419354838704E-2</v>
      </c>
      <c r="G6" s="13">
        <v>12925</v>
      </c>
    </row>
    <row r="7" spans="1:7" ht="15" customHeight="1" x14ac:dyDescent="0.3">
      <c r="A7" s="7" t="s">
        <v>95</v>
      </c>
      <c r="B7" s="7" t="s">
        <v>88</v>
      </c>
      <c r="C7" s="7" t="s">
        <v>92</v>
      </c>
      <c r="D7" s="12">
        <v>5250</v>
      </c>
      <c r="E7" s="13">
        <v>5520</v>
      </c>
      <c r="F7" s="10">
        <v>5.1428571428571428E-2</v>
      </c>
      <c r="G7" s="13">
        <v>5385</v>
      </c>
    </row>
    <row r="8" spans="1:7" ht="15" customHeight="1" x14ac:dyDescent="0.3">
      <c r="A8" s="7" t="s">
        <v>96</v>
      </c>
      <c r="B8" s="7" t="s">
        <v>88</v>
      </c>
      <c r="C8" s="7" t="s">
        <v>97</v>
      </c>
      <c r="D8" s="12">
        <v>2580</v>
      </c>
      <c r="E8" s="13">
        <v>3020</v>
      </c>
      <c r="F8" s="10">
        <v>0.17054263565891473</v>
      </c>
      <c r="G8" s="13">
        <v>2800</v>
      </c>
    </row>
    <row r="9" spans="1:7" ht="15" customHeight="1" x14ac:dyDescent="0.3">
      <c r="A9" s="7" t="s">
        <v>98</v>
      </c>
      <c r="B9" s="7" t="s">
        <v>94</v>
      </c>
      <c r="C9" s="7" t="s">
        <v>92</v>
      </c>
      <c r="D9" s="12">
        <v>4670</v>
      </c>
      <c r="E9" s="13">
        <v>4970</v>
      </c>
      <c r="F9" s="10">
        <v>6.4239828693790149E-2</v>
      </c>
      <c r="G9" s="13">
        <v>4820</v>
      </c>
    </row>
    <row r="10" spans="1:7" ht="15" customHeight="1" x14ac:dyDescent="0.3">
      <c r="A10" s="7" t="s">
        <v>99</v>
      </c>
      <c r="B10" s="7" t="s">
        <v>91</v>
      </c>
      <c r="C10" s="7" t="s">
        <v>89</v>
      </c>
      <c r="D10" s="12">
        <v>2500</v>
      </c>
      <c r="E10" s="13">
        <v>3100</v>
      </c>
      <c r="F10" s="10">
        <v>0.24</v>
      </c>
      <c r="G10" s="13">
        <v>2800</v>
      </c>
    </row>
    <row r="11" spans="1:7" ht="15" customHeight="1" x14ac:dyDescent="0.3">
      <c r="A11" s="7" t="s">
        <v>100</v>
      </c>
      <c r="B11" s="7" t="s">
        <v>88</v>
      </c>
      <c r="C11" s="7" t="s">
        <v>86</v>
      </c>
      <c r="D11" s="12">
        <v>1850</v>
      </c>
      <c r="E11" s="13">
        <v>2150</v>
      </c>
      <c r="F11" s="10">
        <v>0.16216216216216217</v>
      </c>
      <c r="G11" s="13">
        <v>2000</v>
      </c>
    </row>
    <row r="12" spans="1:7" ht="15" customHeight="1" x14ac:dyDescent="0.3">
      <c r="A12" s="7" t="s">
        <v>101</v>
      </c>
      <c r="B12" s="7" t="s">
        <v>91</v>
      </c>
      <c r="C12" s="7" t="s">
        <v>97</v>
      </c>
      <c r="D12" s="12">
        <v>7640</v>
      </c>
      <c r="E12" s="13">
        <v>8840</v>
      </c>
      <c r="F12" s="10">
        <v>0.15706806282722513</v>
      </c>
      <c r="G12" s="13">
        <v>8240</v>
      </c>
    </row>
    <row r="13" spans="1:7" ht="15" customHeight="1" x14ac:dyDescent="0.3">
      <c r="E13" s="4"/>
      <c r="F13" s="4"/>
      <c r="G13" s="4"/>
    </row>
    <row r="14" spans="1:7" ht="15" customHeight="1" x14ac:dyDescent="0.3">
      <c r="A14" s="6" t="s">
        <v>102</v>
      </c>
      <c r="E14" s="4"/>
      <c r="F14" s="4"/>
      <c r="G14" s="4"/>
    </row>
    <row r="15" spans="1:7" ht="15" customHeight="1" x14ac:dyDescent="0.3">
      <c r="A15" s="2" t="b">
        <f>OR(B3="침엽수",F3&gt;=20%)</f>
        <v>1</v>
      </c>
      <c r="E15" s="4"/>
      <c r="F15" s="4"/>
      <c r="G15" s="4"/>
    </row>
    <row r="18" spans="1:5" ht="15" customHeight="1" x14ac:dyDescent="0.3">
      <c r="A18" s="6" t="s">
        <v>28</v>
      </c>
      <c r="B18" s="6" t="s">
        <v>4</v>
      </c>
      <c r="C18" s="6" t="s">
        <v>6</v>
      </c>
      <c r="D18" s="6" t="s">
        <v>27</v>
      </c>
      <c r="E18" s="6" t="s">
        <v>0</v>
      </c>
    </row>
    <row r="19" spans="1:5" ht="15" customHeight="1" x14ac:dyDescent="0.3">
      <c r="A19" s="7" t="s">
        <v>5</v>
      </c>
      <c r="B19" s="7" t="s">
        <v>7</v>
      </c>
      <c r="C19" s="7" t="s">
        <v>8</v>
      </c>
      <c r="D19" s="10">
        <v>0.16286644951140064</v>
      </c>
      <c r="E19" s="13">
        <v>16600</v>
      </c>
    </row>
    <row r="20" spans="1:5" ht="15" customHeight="1" x14ac:dyDescent="0.3">
      <c r="A20" s="7" t="s">
        <v>9</v>
      </c>
      <c r="B20" s="7" t="s">
        <v>7</v>
      </c>
      <c r="C20" s="7" t="s">
        <v>11</v>
      </c>
      <c r="D20" s="10">
        <v>8.4677419354838704E-2</v>
      </c>
      <c r="E20" s="13">
        <v>12925</v>
      </c>
    </row>
    <row r="21" spans="1:5" ht="15" customHeight="1" x14ac:dyDescent="0.3">
      <c r="A21" s="7" t="s">
        <v>15</v>
      </c>
      <c r="B21" s="7" t="s">
        <v>7</v>
      </c>
      <c r="C21" s="7" t="s">
        <v>16</v>
      </c>
      <c r="D21" s="10">
        <v>6.4239828693790149E-2</v>
      </c>
      <c r="E21" s="13">
        <v>4820</v>
      </c>
    </row>
    <row r="22" spans="1:5" ht="15" customHeight="1" x14ac:dyDescent="0.3">
      <c r="A22" s="7" t="s">
        <v>22</v>
      </c>
      <c r="B22" s="7" t="s">
        <v>19</v>
      </c>
      <c r="C22" s="7" t="s">
        <v>11</v>
      </c>
      <c r="D22" s="10">
        <v>0.24</v>
      </c>
      <c r="E22" s="13">
        <v>2800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/>
  </sheetViews>
  <sheetFormatPr defaultRowHeight="16.5" outlineLevelRow="1" outlineLevelCol="1" x14ac:dyDescent="0.3"/>
  <cols>
    <col min="3" max="3" width="6.875" customWidth="1"/>
    <col min="4" max="6" width="16" bestFit="1" customWidth="1" outlineLevel="1"/>
  </cols>
  <sheetData>
    <row r="1" spans="2:6" ht="17.25" thickBot="1" x14ac:dyDescent="0.35"/>
    <row r="2" spans="2:6" x14ac:dyDescent="0.3">
      <c r="B2" s="34" t="s">
        <v>146</v>
      </c>
      <c r="C2" s="35"/>
      <c r="D2" s="41"/>
      <c r="E2" s="41"/>
      <c r="F2" s="41"/>
    </row>
    <row r="3" spans="2:6" collapsed="1" x14ac:dyDescent="0.3">
      <c r="B3" s="33"/>
      <c r="C3" s="33"/>
      <c r="D3" s="42" t="s">
        <v>148</v>
      </c>
      <c r="E3" s="42" t="s">
        <v>143</v>
      </c>
      <c r="F3" s="42" t="s">
        <v>145</v>
      </c>
    </row>
    <row r="4" spans="2:6" ht="40.5" hidden="1" outlineLevel="1" x14ac:dyDescent="0.3">
      <c r="B4" s="37"/>
      <c r="C4" s="37"/>
      <c r="D4" s="30"/>
      <c r="E4" s="44" t="s">
        <v>144</v>
      </c>
      <c r="F4" s="44" t="s">
        <v>144</v>
      </c>
    </row>
    <row r="5" spans="2:6" x14ac:dyDescent="0.3">
      <c r="B5" s="38" t="s">
        <v>147</v>
      </c>
      <c r="C5" s="39"/>
      <c r="D5" s="36"/>
      <c r="E5" s="36"/>
      <c r="F5" s="36"/>
    </row>
    <row r="6" spans="2:6" outlineLevel="1" x14ac:dyDescent="0.3">
      <c r="B6" s="37"/>
      <c r="C6" s="37" t="s">
        <v>137</v>
      </c>
      <c r="D6" s="31">
        <v>7820</v>
      </c>
      <c r="E6" s="43">
        <v>7935</v>
      </c>
      <c r="F6" s="43">
        <v>7766</v>
      </c>
    </row>
    <row r="7" spans="2:6" outlineLevel="1" x14ac:dyDescent="0.3">
      <c r="B7" s="37"/>
      <c r="C7" s="37" t="s">
        <v>138</v>
      </c>
      <c r="D7" s="31">
        <v>12400</v>
      </c>
      <c r="E7" s="43">
        <v>12515</v>
      </c>
      <c r="F7" s="43">
        <v>12346</v>
      </c>
    </row>
    <row r="8" spans="2:6" outlineLevel="1" x14ac:dyDescent="0.3">
      <c r="B8" s="37"/>
      <c r="C8" s="37" t="s">
        <v>139</v>
      </c>
      <c r="D8" s="31">
        <v>2500</v>
      </c>
      <c r="E8" s="43">
        <v>2615</v>
      </c>
      <c r="F8" s="43">
        <v>2446</v>
      </c>
    </row>
    <row r="9" spans="2:6" x14ac:dyDescent="0.3">
      <c r="B9" s="38" t="s">
        <v>149</v>
      </c>
      <c r="C9" s="39"/>
      <c r="D9" s="36"/>
      <c r="E9" s="36"/>
      <c r="F9" s="36"/>
    </row>
    <row r="10" spans="2:6" outlineLevel="1" x14ac:dyDescent="0.3">
      <c r="B10" s="37"/>
      <c r="C10" s="37" t="s">
        <v>140</v>
      </c>
      <c r="D10" s="31">
        <v>7885</v>
      </c>
      <c r="E10" s="31">
        <v>7942.5</v>
      </c>
      <c r="F10" s="31">
        <v>7858</v>
      </c>
    </row>
    <row r="11" spans="2:6" outlineLevel="1" x14ac:dyDescent="0.3">
      <c r="B11" s="37"/>
      <c r="C11" s="37" t="s">
        <v>141</v>
      </c>
      <c r="D11" s="31">
        <v>12925</v>
      </c>
      <c r="E11" s="31">
        <v>12982.5</v>
      </c>
      <c r="F11" s="31">
        <v>12898</v>
      </c>
    </row>
    <row r="12" spans="2:6" ht="17.25" outlineLevel="1" thickBot="1" x14ac:dyDescent="0.35">
      <c r="B12" s="40"/>
      <c r="C12" s="40" t="s">
        <v>142</v>
      </c>
      <c r="D12" s="32">
        <v>2800</v>
      </c>
      <c r="E12" s="32">
        <v>2857.5</v>
      </c>
      <c r="F12" s="32">
        <v>2773</v>
      </c>
    </row>
    <row r="13" spans="2:6" x14ac:dyDescent="0.3">
      <c r="B13" t="s">
        <v>150</v>
      </c>
    </row>
    <row r="14" spans="2:6" x14ac:dyDescent="0.3">
      <c r="B14" t="s">
        <v>151</v>
      </c>
    </row>
    <row r="15" spans="2:6" x14ac:dyDescent="0.3">
      <c r="B15" t="s">
        <v>152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4" sqref="G4"/>
    </sheetView>
  </sheetViews>
  <sheetFormatPr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6" t="s">
        <v>103</v>
      </c>
      <c r="B2" s="6" t="s">
        <v>104</v>
      </c>
      <c r="C2" s="6" t="s">
        <v>105</v>
      </c>
      <c r="D2" s="6" t="s">
        <v>106</v>
      </c>
      <c r="E2" s="6" t="s">
        <v>107</v>
      </c>
      <c r="F2" s="6" t="s">
        <v>108</v>
      </c>
      <c r="G2" s="6" t="s">
        <v>0</v>
      </c>
    </row>
    <row r="3" spans="1:7" ht="15" customHeight="1" x14ac:dyDescent="0.3">
      <c r="A3" s="7" t="s">
        <v>109</v>
      </c>
      <c r="B3" s="7" t="s">
        <v>110</v>
      </c>
      <c r="C3" s="7" t="s">
        <v>111</v>
      </c>
      <c r="D3" s="12">
        <v>15350</v>
      </c>
      <c r="E3" s="13">
        <v>17850</v>
      </c>
      <c r="F3" s="10">
        <v>0.16286644951140064</v>
      </c>
      <c r="G3" s="13">
        <f>AVERAGE(D3:E3)</f>
        <v>16600</v>
      </c>
    </row>
    <row r="4" spans="1:7" ht="15" customHeight="1" x14ac:dyDescent="0.3">
      <c r="A4" s="7" t="s">
        <v>112</v>
      </c>
      <c r="B4" s="7" t="s">
        <v>113</v>
      </c>
      <c r="C4" s="7" t="s">
        <v>114</v>
      </c>
      <c r="D4" s="12">
        <v>7820</v>
      </c>
      <c r="E4" s="13">
        <v>7950</v>
      </c>
      <c r="F4" s="10">
        <v>1.6624040920716114E-2</v>
      </c>
      <c r="G4" s="13">
        <f t="shared" ref="G4:G12" si="0">AVERAGE(D4:E4)</f>
        <v>7885</v>
      </c>
    </row>
    <row r="5" spans="1:7" ht="15" customHeight="1" x14ac:dyDescent="0.3">
      <c r="A5" s="7" t="s">
        <v>115</v>
      </c>
      <c r="B5" s="7" t="s">
        <v>116</v>
      </c>
      <c r="C5" s="7" t="s">
        <v>37</v>
      </c>
      <c r="D5" s="12">
        <v>3685</v>
      </c>
      <c r="E5" s="13">
        <v>3960</v>
      </c>
      <c r="F5" s="10">
        <v>7.4626865671641784E-2</v>
      </c>
      <c r="G5" s="13">
        <f t="shared" si="0"/>
        <v>3822.5</v>
      </c>
    </row>
    <row r="6" spans="1:7" ht="15" customHeight="1" x14ac:dyDescent="0.3">
      <c r="A6" s="7" t="s">
        <v>118</v>
      </c>
      <c r="B6" s="7" t="s">
        <v>119</v>
      </c>
      <c r="C6" s="7" t="s">
        <v>114</v>
      </c>
      <c r="D6" s="12">
        <v>12400</v>
      </c>
      <c r="E6" s="13">
        <v>13450</v>
      </c>
      <c r="F6" s="10">
        <v>8.4677419354838704E-2</v>
      </c>
      <c r="G6" s="13">
        <f t="shared" si="0"/>
        <v>12925</v>
      </c>
    </row>
    <row r="7" spans="1:7" ht="15" customHeight="1" x14ac:dyDescent="0.3">
      <c r="A7" s="7" t="s">
        <v>120</v>
      </c>
      <c r="B7" s="7" t="s">
        <v>113</v>
      </c>
      <c r="C7" s="7" t="s">
        <v>117</v>
      </c>
      <c r="D7" s="12">
        <v>5250</v>
      </c>
      <c r="E7" s="13">
        <v>5520</v>
      </c>
      <c r="F7" s="10">
        <v>5.1428571428571428E-2</v>
      </c>
      <c r="G7" s="13">
        <f t="shared" si="0"/>
        <v>5385</v>
      </c>
    </row>
    <row r="8" spans="1:7" ht="15" customHeight="1" x14ac:dyDescent="0.3">
      <c r="A8" s="7" t="s">
        <v>121</v>
      </c>
      <c r="B8" s="7" t="s">
        <v>113</v>
      </c>
      <c r="C8" s="7" t="s">
        <v>122</v>
      </c>
      <c r="D8" s="12">
        <v>2580</v>
      </c>
      <c r="E8" s="13">
        <v>3020</v>
      </c>
      <c r="F8" s="10">
        <v>0.17054263565891473</v>
      </c>
      <c r="G8" s="13">
        <f t="shared" si="0"/>
        <v>2800</v>
      </c>
    </row>
    <row r="9" spans="1:7" ht="15" customHeight="1" x14ac:dyDescent="0.3">
      <c r="A9" s="7" t="s">
        <v>123</v>
      </c>
      <c r="B9" s="7" t="s">
        <v>119</v>
      </c>
      <c r="C9" s="7" t="s">
        <v>117</v>
      </c>
      <c r="D9" s="12">
        <v>4670</v>
      </c>
      <c r="E9" s="13">
        <v>4970</v>
      </c>
      <c r="F9" s="10">
        <v>6.4239828693790149E-2</v>
      </c>
      <c r="G9" s="13">
        <f t="shared" si="0"/>
        <v>4820</v>
      </c>
    </row>
    <row r="10" spans="1:7" ht="15" customHeight="1" x14ac:dyDescent="0.3">
      <c r="A10" s="7" t="s">
        <v>124</v>
      </c>
      <c r="B10" s="7" t="s">
        <v>116</v>
      </c>
      <c r="C10" s="7" t="s">
        <v>114</v>
      </c>
      <c r="D10" s="12">
        <v>2500</v>
      </c>
      <c r="E10" s="13">
        <v>3100</v>
      </c>
      <c r="F10" s="10">
        <v>0.24</v>
      </c>
      <c r="G10" s="13">
        <f t="shared" si="0"/>
        <v>2800</v>
      </c>
    </row>
    <row r="11" spans="1:7" ht="15" customHeight="1" x14ac:dyDescent="0.3">
      <c r="A11" s="7" t="s">
        <v>125</v>
      </c>
      <c r="B11" s="7" t="s">
        <v>113</v>
      </c>
      <c r="C11" s="7" t="s">
        <v>111</v>
      </c>
      <c r="D11" s="12">
        <v>1850</v>
      </c>
      <c r="E11" s="13">
        <v>2150</v>
      </c>
      <c r="F11" s="10">
        <v>0.16216216216216217</v>
      </c>
      <c r="G11" s="13">
        <f t="shared" si="0"/>
        <v>2000</v>
      </c>
    </row>
    <row r="12" spans="1:7" ht="15" customHeight="1" x14ac:dyDescent="0.3">
      <c r="A12" s="7" t="s">
        <v>126</v>
      </c>
      <c r="B12" s="7" t="s">
        <v>116</v>
      </c>
      <c r="C12" s="7" t="s">
        <v>122</v>
      </c>
      <c r="D12" s="12">
        <v>7640</v>
      </c>
      <c r="E12" s="13">
        <v>8840</v>
      </c>
      <c r="F12" s="10">
        <v>0.15706806282722513</v>
      </c>
      <c r="G12" s="13">
        <f t="shared" si="0"/>
        <v>8240</v>
      </c>
    </row>
  </sheetData>
  <scenarios current="1" sqref="G4 G6 G10">
    <scenario name="2015년 115 증가" locked="1" count="3" user="HYUNWOO" comment="만든 사람 HYUNWOO 날짜 2017-06-13">
      <inputCells r="D4" val="7935" numFmtId="178"/>
      <inputCells r="D6" val="12515" numFmtId="178"/>
      <inputCells r="D10" val="2615" numFmtId="178"/>
    </scenario>
    <scenario name="2015년 54 감소" locked="1" count="3" user="HYUNWOO" comment="만든 사람 HYUNWOO 날짜 2017-06-13">
      <inputCells r="D4" val="7766" numFmtId="178"/>
      <inputCells r="D6" val="12346" numFmtId="178"/>
      <inputCells r="D10" val="2446" numFmtId="178"/>
    </scenario>
  </scenarios>
  <phoneticPr fontId="1" type="noConversion"/>
  <pageMargins left="0.7" right="0.7" top="0.75" bottom="0.75" header="0.3" footer="0.3"/>
  <pageSetup paperSize="9" orientation="portrait" r:id="rId1"/>
  <ignoredErrors>
    <ignoredError sqref="G3:G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F13" sqref="F13"/>
    </sheetView>
  </sheetViews>
  <sheetFormatPr defaultRowHeight="16.5" x14ac:dyDescent="0.3"/>
  <cols>
    <col min="1" max="1" width="18.875" customWidth="1"/>
    <col min="2" max="2" width="13" customWidth="1"/>
    <col min="3" max="3" width="9.5" customWidth="1"/>
    <col min="4" max="4" width="8.5" bestFit="1" customWidth="1"/>
    <col min="5" max="5" width="14.5" customWidth="1"/>
    <col min="6" max="7" width="14" bestFit="1" customWidth="1"/>
    <col min="8" max="9" width="18.875" bestFit="1" customWidth="1"/>
  </cols>
  <sheetData>
    <row r="3" spans="1:5" x14ac:dyDescent="0.3">
      <c r="A3" s="45"/>
      <c r="B3" s="45"/>
      <c r="C3" s="46" t="s">
        <v>163</v>
      </c>
      <c r="D3" s="45"/>
      <c r="E3" s="45"/>
    </row>
    <row r="4" spans="1:5" x14ac:dyDescent="0.3">
      <c r="A4" s="46" t="s">
        <v>164</v>
      </c>
      <c r="B4" s="46" t="s">
        <v>165</v>
      </c>
      <c r="C4" s="47" t="s">
        <v>155</v>
      </c>
      <c r="D4" s="47" t="s">
        <v>156</v>
      </c>
      <c r="E4" s="47" t="s">
        <v>157</v>
      </c>
    </row>
    <row r="5" spans="1:5" x14ac:dyDescent="0.3">
      <c r="A5" s="49" t="s">
        <v>153</v>
      </c>
      <c r="B5" s="47" t="s">
        <v>159</v>
      </c>
      <c r="C5" s="50" t="s">
        <v>162</v>
      </c>
      <c r="D5" s="50">
        <v>4670</v>
      </c>
      <c r="E5" s="50">
        <v>5250</v>
      </c>
    </row>
    <row r="6" spans="1:5" x14ac:dyDescent="0.3">
      <c r="A6" s="48"/>
      <c r="B6" s="47" t="s">
        <v>161</v>
      </c>
      <c r="C6" s="50" t="s">
        <v>162</v>
      </c>
      <c r="D6" s="50">
        <v>4970</v>
      </c>
      <c r="E6" s="50">
        <v>5520</v>
      </c>
    </row>
    <row r="7" spans="1:5" x14ac:dyDescent="0.3">
      <c r="A7" s="49" t="s">
        <v>154</v>
      </c>
      <c r="B7" s="47" t="s">
        <v>159</v>
      </c>
      <c r="C7" s="50">
        <v>5662.5</v>
      </c>
      <c r="D7" s="50">
        <v>15350</v>
      </c>
      <c r="E7" s="50">
        <v>2215</v>
      </c>
    </row>
    <row r="8" spans="1:5" x14ac:dyDescent="0.3">
      <c r="A8" s="48"/>
      <c r="B8" s="47" t="s">
        <v>161</v>
      </c>
      <c r="C8" s="50">
        <v>6400</v>
      </c>
      <c r="D8" s="50">
        <v>17850</v>
      </c>
      <c r="E8" s="50">
        <v>2585</v>
      </c>
    </row>
    <row r="9" spans="1:5" x14ac:dyDescent="0.3">
      <c r="A9" s="49" t="s">
        <v>158</v>
      </c>
      <c r="B9" s="48"/>
      <c r="C9" s="50">
        <v>5662.5</v>
      </c>
      <c r="D9" s="50">
        <v>10010</v>
      </c>
      <c r="E9" s="50">
        <v>3226.6666666666665</v>
      </c>
    </row>
    <row r="10" spans="1:5" x14ac:dyDescent="0.3">
      <c r="A10" s="49" t="s">
        <v>160</v>
      </c>
      <c r="B10" s="48"/>
      <c r="C10" s="50">
        <v>6400</v>
      </c>
      <c r="D10" s="50">
        <v>11410</v>
      </c>
      <c r="E10" s="50">
        <v>3563.3333333333335</v>
      </c>
    </row>
  </sheetData>
  <mergeCells count="4">
    <mergeCell ref="A5:A6"/>
    <mergeCell ref="A7:A8"/>
    <mergeCell ref="A9:B9"/>
    <mergeCell ref="A10:B1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A2" sqref="A2:G12"/>
    </sheetView>
  </sheetViews>
  <sheetFormatPr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6" t="s">
        <v>54</v>
      </c>
      <c r="B2" s="6" t="s">
        <v>55</v>
      </c>
      <c r="C2" s="6" t="s">
        <v>56</v>
      </c>
      <c r="D2" s="6" t="s">
        <v>57</v>
      </c>
      <c r="E2" s="6" t="s">
        <v>58</v>
      </c>
      <c r="F2" s="6" t="s">
        <v>59</v>
      </c>
      <c r="G2" s="6" t="s">
        <v>0</v>
      </c>
    </row>
    <row r="3" spans="1:7" ht="15" customHeight="1" x14ac:dyDescent="0.3">
      <c r="A3" s="7" t="s">
        <v>60</v>
      </c>
      <c r="B3" s="7" t="s">
        <v>61</v>
      </c>
      <c r="C3" s="7" t="s">
        <v>62</v>
      </c>
      <c r="D3" s="8">
        <v>15350</v>
      </c>
      <c r="E3" s="9">
        <v>17850</v>
      </c>
      <c r="F3" s="10">
        <v>0.16286644951140064</v>
      </c>
      <c r="G3" s="9">
        <v>16600</v>
      </c>
    </row>
    <row r="4" spans="1:7" ht="15" customHeight="1" x14ac:dyDescent="0.3">
      <c r="A4" s="7" t="s">
        <v>63</v>
      </c>
      <c r="B4" s="7" t="s">
        <v>64</v>
      </c>
      <c r="C4" s="7" t="s">
        <v>65</v>
      </c>
      <c r="D4" s="8">
        <v>7820</v>
      </c>
      <c r="E4" s="9">
        <v>7950</v>
      </c>
      <c r="F4" s="10">
        <v>1.6624040920716114E-2</v>
      </c>
      <c r="G4" s="9">
        <v>7885</v>
      </c>
    </row>
    <row r="5" spans="1:7" ht="15" customHeight="1" x14ac:dyDescent="0.3">
      <c r="A5" s="7" t="s">
        <v>66</v>
      </c>
      <c r="B5" s="7" t="s">
        <v>67</v>
      </c>
      <c r="C5" s="7" t="s">
        <v>37</v>
      </c>
      <c r="D5" s="8">
        <v>3685</v>
      </c>
      <c r="E5" s="9">
        <v>3960</v>
      </c>
      <c r="F5" s="10">
        <v>7.4626865671641784E-2</v>
      </c>
      <c r="G5" s="11">
        <v>3822.5</v>
      </c>
    </row>
    <row r="6" spans="1:7" ht="15" customHeight="1" x14ac:dyDescent="0.3">
      <c r="A6" s="7" t="s">
        <v>69</v>
      </c>
      <c r="B6" s="7" t="s">
        <v>70</v>
      </c>
      <c r="C6" s="7" t="s">
        <v>65</v>
      </c>
      <c r="D6" s="8">
        <v>12400</v>
      </c>
      <c r="E6" s="9">
        <v>13450</v>
      </c>
      <c r="F6" s="10">
        <v>8.4677419354838704E-2</v>
      </c>
      <c r="G6" s="9">
        <v>12925</v>
      </c>
    </row>
    <row r="7" spans="1:7" ht="15" customHeight="1" x14ac:dyDescent="0.3">
      <c r="A7" s="7" t="s">
        <v>71</v>
      </c>
      <c r="B7" s="7" t="s">
        <v>64</v>
      </c>
      <c r="C7" s="7" t="s">
        <v>68</v>
      </c>
      <c r="D7" s="8">
        <v>5250</v>
      </c>
      <c r="E7" s="9">
        <v>5520</v>
      </c>
      <c r="F7" s="10">
        <v>5.1428571428571428E-2</v>
      </c>
      <c r="G7" s="9">
        <v>5385</v>
      </c>
    </row>
    <row r="8" spans="1:7" ht="15" customHeight="1" x14ac:dyDescent="0.3">
      <c r="A8" s="7" t="s">
        <v>72</v>
      </c>
      <c r="B8" s="7" t="s">
        <v>64</v>
      </c>
      <c r="C8" s="7" t="s">
        <v>73</v>
      </c>
      <c r="D8" s="8">
        <v>2580</v>
      </c>
      <c r="E8" s="9">
        <v>3020</v>
      </c>
      <c r="F8" s="10">
        <v>0.17054263565891473</v>
      </c>
      <c r="G8" s="9">
        <v>2800</v>
      </c>
    </row>
    <row r="9" spans="1:7" ht="15" customHeight="1" x14ac:dyDescent="0.3">
      <c r="A9" s="7" t="s">
        <v>74</v>
      </c>
      <c r="B9" s="7" t="s">
        <v>70</v>
      </c>
      <c r="C9" s="7" t="s">
        <v>68</v>
      </c>
      <c r="D9" s="8">
        <v>4670</v>
      </c>
      <c r="E9" s="9">
        <v>4970</v>
      </c>
      <c r="F9" s="10">
        <v>6.4239828693790149E-2</v>
      </c>
      <c r="G9" s="9">
        <v>4820</v>
      </c>
    </row>
    <row r="10" spans="1:7" ht="15" customHeight="1" x14ac:dyDescent="0.3">
      <c r="A10" s="7" t="s">
        <v>75</v>
      </c>
      <c r="B10" s="7" t="s">
        <v>67</v>
      </c>
      <c r="C10" s="7" t="s">
        <v>65</v>
      </c>
      <c r="D10" s="8">
        <v>2500</v>
      </c>
      <c r="E10" s="9">
        <v>3100</v>
      </c>
      <c r="F10" s="10">
        <v>0.24</v>
      </c>
      <c r="G10" s="9">
        <v>2800</v>
      </c>
    </row>
    <row r="11" spans="1:7" ht="15" customHeight="1" x14ac:dyDescent="0.3">
      <c r="A11" s="7" t="s">
        <v>76</v>
      </c>
      <c r="B11" s="7" t="s">
        <v>64</v>
      </c>
      <c r="C11" s="7" t="s">
        <v>62</v>
      </c>
      <c r="D11" s="8">
        <v>1850</v>
      </c>
      <c r="E11" s="9">
        <v>2150</v>
      </c>
      <c r="F11" s="10">
        <v>0.16216216216216217</v>
      </c>
      <c r="G11" s="9">
        <v>2000</v>
      </c>
    </row>
    <row r="12" spans="1:7" ht="15" customHeight="1" x14ac:dyDescent="0.3">
      <c r="A12" s="7" t="s">
        <v>77</v>
      </c>
      <c r="B12" s="7" t="s">
        <v>67</v>
      </c>
      <c r="C12" s="7" t="s">
        <v>73</v>
      </c>
      <c r="D12" s="8">
        <v>7640</v>
      </c>
      <c r="E12" s="9">
        <v>8840</v>
      </c>
      <c r="F12" s="10">
        <v>0.15706806282722513</v>
      </c>
      <c r="G12" s="9">
        <v>8240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I30" sqref="I30"/>
    </sheetView>
  </sheetViews>
  <sheetFormatPr defaultRowHeight="15" customHeight="1" x14ac:dyDescent="0.3"/>
  <cols>
    <col min="1" max="1" width="16.25" style="1" customWidth="1"/>
    <col min="2" max="2" width="10.875" style="1" customWidth="1"/>
    <col min="3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5" ht="15" customHeight="1" x14ac:dyDescent="0.3">
      <c r="A2" s="6" t="s">
        <v>54</v>
      </c>
      <c r="B2" s="6" t="s">
        <v>55</v>
      </c>
      <c r="C2" s="6" t="s">
        <v>57</v>
      </c>
      <c r="D2" s="6" t="s">
        <v>58</v>
      </c>
      <c r="E2" s="6" t="s">
        <v>59</v>
      </c>
    </row>
    <row r="3" spans="1:5" ht="15" customHeight="1" x14ac:dyDescent="0.3">
      <c r="A3" s="7" t="s">
        <v>60</v>
      </c>
      <c r="B3" s="7" t="s">
        <v>61</v>
      </c>
      <c r="C3" s="12">
        <v>15350</v>
      </c>
      <c r="D3" s="13">
        <v>17850</v>
      </c>
      <c r="E3" s="10">
        <v>0.16286644951140064</v>
      </c>
    </row>
    <row r="4" spans="1:5" ht="15" customHeight="1" x14ac:dyDescent="0.3">
      <c r="A4" s="7" t="s">
        <v>63</v>
      </c>
      <c r="B4" s="7" t="s">
        <v>64</v>
      </c>
      <c r="C4" s="12">
        <v>7820</v>
      </c>
      <c r="D4" s="13">
        <v>7950</v>
      </c>
      <c r="E4" s="10">
        <v>1.6624040920716114E-2</v>
      </c>
    </row>
    <row r="5" spans="1:5" ht="15" customHeight="1" x14ac:dyDescent="0.3">
      <c r="A5" s="7" t="s">
        <v>66</v>
      </c>
      <c r="B5" s="7" t="s">
        <v>67</v>
      </c>
      <c r="C5" s="12">
        <v>3685</v>
      </c>
      <c r="D5" s="13">
        <v>3960</v>
      </c>
      <c r="E5" s="10">
        <v>7.4626865671641784E-2</v>
      </c>
    </row>
    <row r="6" spans="1:5" ht="15" customHeight="1" x14ac:dyDescent="0.3">
      <c r="A6" s="7" t="s">
        <v>69</v>
      </c>
      <c r="B6" s="7" t="s">
        <v>70</v>
      </c>
      <c r="C6" s="12">
        <v>12400</v>
      </c>
      <c r="D6" s="13">
        <v>13450</v>
      </c>
      <c r="E6" s="10">
        <v>8.4677419354838704E-2</v>
      </c>
    </row>
    <row r="7" spans="1:5" ht="15" customHeight="1" x14ac:dyDescent="0.3">
      <c r="A7" s="7" t="s">
        <v>71</v>
      </c>
      <c r="B7" s="7" t="s">
        <v>64</v>
      </c>
      <c r="C7" s="12">
        <v>5250</v>
      </c>
      <c r="D7" s="13">
        <v>5520</v>
      </c>
      <c r="E7" s="10">
        <v>5.1428571428571428E-2</v>
      </c>
    </row>
    <row r="8" spans="1:5" ht="15" customHeight="1" x14ac:dyDescent="0.3">
      <c r="A8" s="7" t="s">
        <v>72</v>
      </c>
      <c r="B8" s="7" t="s">
        <v>64</v>
      </c>
      <c r="C8" s="12">
        <v>2580</v>
      </c>
      <c r="D8" s="13">
        <v>3020</v>
      </c>
      <c r="E8" s="10">
        <v>0.17054263565891473</v>
      </c>
    </row>
    <row r="9" spans="1:5" ht="15" customHeight="1" x14ac:dyDescent="0.3">
      <c r="A9" s="7" t="s">
        <v>74</v>
      </c>
      <c r="B9" s="7" t="s">
        <v>70</v>
      </c>
      <c r="C9" s="12">
        <v>4670</v>
      </c>
      <c r="D9" s="13">
        <v>4970</v>
      </c>
      <c r="E9" s="10">
        <v>6.4239828693790149E-2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식물현황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HYUNWOO</cp:lastModifiedBy>
  <dcterms:created xsi:type="dcterms:W3CDTF">2013-12-13T06:27:08Z</dcterms:created>
  <dcterms:modified xsi:type="dcterms:W3CDTF">2017-06-13T07:17:43Z</dcterms:modified>
</cp:coreProperties>
</file>