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5" yWindow="315" windowWidth="21840" windowHeight="10950" activeTab="7"/>
  </bookViews>
  <sheets>
    <sheet name="실적보고서" sheetId="1" r:id="rId1"/>
    <sheet name="부분합" sheetId="9" r:id="rId2"/>
    <sheet name="필터" sheetId="3" r:id="rId3"/>
    <sheet name="시나리오 요약" sheetId="10" r:id="rId4"/>
    <sheet name="시나리오" sheetId="8" r:id="rId5"/>
    <sheet name="피벗테이블 정답" sheetId="11" r:id="rId6"/>
    <sheet name="피벗테이블" sheetId="5" r:id="rId7"/>
    <sheet name="차트" sheetId="6" r:id="rId8"/>
  </sheets>
  <definedNames>
    <definedName name="_xlnm._FilterDatabase" localSheetId="2" hidden="1">필터!$A$2:$G$12</definedName>
    <definedName name="_xlnm.Criteria" localSheetId="2">필터!$A$14:$A$15</definedName>
    <definedName name="_xlnm.Extract" localSheetId="2">필터!$A$18:$E$18</definedName>
  </definedNames>
  <calcPr calcId="145621"/>
  <pivotCaches>
    <pivotCache cacheId="1" r:id="rId9"/>
  </pivotCaches>
</workbook>
</file>

<file path=xl/calcChain.xml><?xml version="1.0" encoding="utf-8"?>
<calcChain xmlns="http://schemas.openxmlformats.org/spreadsheetml/2006/main">
  <c r="H4" i="8" l="1"/>
  <c r="H5" i="8"/>
  <c r="H6" i="8"/>
  <c r="H7" i="8"/>
  <c r="H8" i="8"/>
  <c r="H9" i="8"/>
  <c r="H10" i="8"/>
  <c r="H11" i="8"/>
  <c r="H12" i="8"/>
  <c r="H3" i="8"/>
  <c r="A15" i="3" l="1"/>
  <c r="E13" i="1" l="1"/>
  <c r="I4" i="1"/>
  <c r="I5" i="1"/>
  <c r="I6" i="1"/>
  <c r="I7" i="1"/>
  <c r="I8" i="1"/>
  <c r="I9" i="1"/>
  <c r="I10" i="1"/>
  <c r="I11" i="1"/>
  <c r="I12" i="1"/>
  <c r="I3" i="1"/>
  <c r="H4" i="1"/>
  <c r="H5" i="1"/>
  <c r="H6" i="1"/>
  <c r="H7" i="1"/>
  <c r="H8" i="1"/>
  <c r="H9" i="1"/>
  <c r="H10" i="1"/>
  <c r="H11" i="1"/>
  <c r="H12" i="1"/>
  <c r="H3" i="1"/>
  <c r="G23" i="9" l="1"/>
  <c r="F23" i="9"/>
  <c r="G21" i="9"/>
  <c r="F21" i="9"/>
  <c r="G17" i="9"/>
  <c r="F17" i="9"/>
  <c r="G13" i="9"/>
  <c r="F13" i="9"/>
  <c r="G9" i="9"/>
  <c r="F9" i="9"/>
  <c r="G5" i="9"/>
  <c r="F5" i="9"/>
  <c r="E24" i="9"/>
  <c r="D24" i="9"/>
  <c r="E22" i="9"/>
  <c r="D22" i="9"/>
  <c r="E18" i="9"/>
  <c r="D18" i="9"/>
  <c r="E14" i="9"/>
  <c r="D14" i="9"/>
  <c r="E10" i="9"/>
  <c r="D10" i="9"/>
  <c r="E6" i="9"/>
  <c r="D6" i="9"/>
  <c r="E15" i="1"/>
  <c r="E14" i="1"/>
</calcChain>
</file>

<file path=xl/sharedStrings.xml><?xml version="1.0" encoding="utf-8"?>
<sst xmlns="http://schemas.openxmlformats.org/spreadsheetml/2006/main" count="299" uniqueCount="106">
  <si>
    <t>비고</t>
    <phoneticPr fontId="4" type="noConversion"/>
  </si>
  <si>
    <t>조건</t>
    <phoneticPr fontId="2" type="noConversion"/>
  </si>
  <si>
    <t>순위</t>
    <phoneticPr fontId="4" type="noConversion"/>
  </si>
  <si>
    <t>사번</t>
    <phoneticPr fontId="2" type="noConversion"/>
  </si>
  <si>
    <t>사원명</t>
    <phoneticPr fontId="2" type="noConversion"/>
  </si>
  <si>
    <t>부서명</t>
    <phoneticPr fontId="2" type="noConversion"/>
  </si>
  <si>
    <t>당기 목표액</t>
    <phoneticPr fontId="2" type="noConversion"/>
  </si>
  <si>
    <t>당기 실적액</t>
    <phoneticPr fontId="2" type="noConversion"/>
  </si>
  <si>
    <t>기본 수당</t>
    <phoneticPr fontId="2" type="noConversion"/>
  </si>
  <si>
    <t>근태점수</t>
    <phoneticPr fontId="2" type="noConversion"/>
  </si>
  <si>
    <t>A001</t>
    <phoneticPr fontId="2" type="noConversion"/>
  </si>
  <si>
    <t>B002</t>
    <phoneticPr fontId="2" type="noConversion"/>
  </si>
  <si>
    <t>C003</t>
    <phoneticPr fontId="2" type="noConversion"/>
  </si>
  <si>
    <t>B004</t>
    <phoneticPr fontId="2" type="noConversion"/>
  </si>
  <si>
    <t>A005</t>
    <phoneticPr fontId="2" type="noConversion"/>
  </si>
  <si>
    <t>B006</t>
    <phoneticPr fontId="2" type="noConversion"/>
  </si>
  <si>
    <t>D007</t>
    <phoneticPr fontId="2" type="noConversion"/>
  </si>
  <si>
    <t>C008</t>
    <phoneticPr fontId="2" type="noConversion"/>
  </si>
  <si>
    <t>D009</t>
    <phoneticPr fontId="2" type="noConversion"/>
  </si>
  <si>
    <t>D010</t>
    <phoneticPr fontId="2" type="noConversion"/>
  </si>
  <si>
    <t>김민경</t>
    <phoneticPr fontId="2" type="noConversion"/>
  </si>
  <si>
    <t>강경식</t>
    <phoneticPr fontId="2" type="noConversion"/>
  </si>
  <si>
    <t>서대욱</t>
    <phoneticPr fontId="2" type="noConversion"/>
  </si>
  <si>
    <t>김영진</t>
    <phoneticPr fontId="2" type="noConversion"/>
  </si>
  <si>
    <t>김현수</t>
    <phoneticPr fontId="2" type="noConversion"/>
  </si>
  <si>
    <t>박한기</t>
    <phoneticPr fontId="2" type="noConversion"/>
  </si>
  <si>
    <t>김병천</t>
    <phoneticPr fontId="2" type="noConversion"/>
  </si>
  <si>
    <t>임수홍</t>
    <phoneticPr fontId="2" type="noConversion"/>
  </si>
  <si>
    <t>최규화</t>
    <phoneticPr fontId="2" type="noConversion"/>
  </si>
  <si>
    <t>채은성</t>
    <phoneticPr fontId="2" type="noConversion"/>
  </si>
  <si>
    <t>영업1부</t>
    <phoneticPr fontId="2" type="noConversion"/>
  </si>
  <si>
    <t>영업2부</t>
    <phoneticPr fontId="2" type="noConversion"/>
  </si>
  <si>
    <t>영업3부</t>
    <phoneticPr fontId="2" type="noConversion"/>
  </si>
  <si>
    <t>해외영업1부</t>
    <phoneticPr fontId="2" type="noConversion"/>
  </si>
  <si>
    <t>해외영업2부</t>
    <phoneticPr fontId="2" type="noConversion"/>
  </si>
  <si>
    <t>사번</t>
  </si>
  <si>
    <t>사원명</t>
  </si>
  <si>
    <t>부서명</t>
  </si>
  <si>
    <t>근태점수</t>
  </si>
  <si>
    <t>기본 수당</t>
  </si>
  <si>
    <t>당기 목표액</t>
  </si>
  <si>
    <t>당기 실적액</t>
  </si>
  <si>
    <t>A001</t>
  </si>
  <si>
    <t>강경식</t>
  </si>
  <si>
    <t>영업1부</t>
  </si>
  <si>
    <t>B002</t>
  </si>
  <si>
    <t>김민경</t>
  </si>
  <si>
    <t>해외영업1부</t>
  </si>
  <si>
    <t>C003</t>
  </si>
  <si>
    <t>서대욱</t>
  </si>
  <si>
    <t>영업2부</t>
  </si>
  <si>
    <t>B004</t>
  </si>
  <si>
    <t>김영진</t>
  </si>
  <si>
    <t>영업3부</t>
  </si>
  <si>
    <t>A005</t>
  </si>
  <si>
    <t>김현수</t>
  </si>
  <si>
    <t>B006</t>
  </si>
  <si>
    <t>박한기</t>
  </si>
  <si>
    <t>D007</t>
  </si>
  <si>
    <t>김병천</t>
  </si>
  <si>
    <t>해외영업2부</t>
  </si>
  <si>
    <t>C008</t>
  </si>
  <si>
    <t>임수홍</t>
  </si>
  <si>
    <t>D009</t>
  </si>
  <si>
    <t>최규화</t>
  </si>
  <si>
    <t>D010</t>
  </si>
  <si>
    <t>채은성</t>
  </si>
  <si>
    <t>추가 수당</t>
    <phoneticPr fontId="2" type="noConversion"/>
  </si>
  <si>
    <t>'당기 목표액'의 최대값-최소값의 차이</t>
    <phoneticPr fontId="2" type="noConversion"/>
  </si>
  <si>
    <t>'근태점수' 중 두 번째로 큰 값</t>
    <phoneticPr fontId="2" type="noConversion"/>
  </si>
  <si>
    <t>'부서명'이 "영업1부"인 '기본 수당'의 평균</t>
    <phoneticPr fontId="2" type="noConversion"/>
  </si>
  <si>
    <t>영업1부 평균</t>
  </si>
  <si>
    <t>영업2부 평균</t>
  </si>
  <si>
    <t>영업3부 평균</t>
  </si>
  <si>
    <t>해외영업1부 평균</t>
  </si>
  <si>
    <t>해외영업2부 평균</t>
  </si>
  <si>
    <t>전체 평균</t>
  </si>
  <si>
    <t>영업1부 최대값</t>
  </si>
  <si>
    <t>영업2부 최대값</t>
  </si>
  <si>
    <t>영업3부 최대값</t>
  </si>
  <si>
    <t>해외영업1부 최대값</t>
  </si>
  <si>
    <t>해외영업2부 최대값</t>
  </si>
  <si>
    <t>전체 최대값</t>
  </si>
  <si>
    <t>$E$9</t>
  </si>
  <si>
    <t>$E$10</t>
  </si>
  <si>
    <t>$E$11</t>
  </si>
  <si>
    <t>$E$12</t>
  </si>
  <si>
    <t>$H$9</t>
  </si>
  <si>
    <t>$H$10</t>
  </si>
  <si>
    <t>$H$11</t>
  </si>
  <si>
    <t>$H$12</t>
  </si>
  <si>
    <t>기본 수당 125800 인상</t>
  </si>
  <si>
    <t>만든 사람 Windows User 날짜 2019-07-18</t>
  </si>
  <si>
    <t>기본 수당 156430 인하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</si>
  <si>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</si>
  <si>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</si>
  <si>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</si>
  <si>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</si>
  <si>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</si>
  <si>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</si>
  <si>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</si>
  <si>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총합계</t>
  </si>
  <si>
    <t>평균 : 당기 목표액</t>
  </si>
  <si>
    <t>평균 : 당기 실적액</t>
  </si>
  <si>
    <t>값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</si>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</sst>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#&quot;위&quot;"/>
    <numFmt numFmtId="178" formatCode="#&quot;점&quot;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indexed="9"/>
      <name val="맑은 고딕"/>
      <family val="2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charset val="129"/>
      <scheme val="minor"/>
    </font>
    <font>
      <sz val="11"/>
      <color indexed="18"/>
      <name val="맑은 고딕"/>
      <family val="2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1" xfId="1" applyNumberFormat="1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3" fillId="0" borderId="1" xfId="2" applyNumberFormat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/>
    </xf>
    <xf numFmtId="176" fontId="3" fillId="0" borderId="0" xfId="2" applyNumberFormat="1" applyFont="1" applyBorder="1" applyAlignment="1">
      <alignment horizontal="center" vertical="center"/>
    </xf>
    <xf numFmtId="41" fontId="0" fillId="0" borderId="0" xfId="0" applyNumberFormat="1">
      <alignment vertical="center"/>
    </xf>
    <xf numFmtId="0" fontId="0" fillId="0" borderId="0" xfId="0" applyFill="1" applyBorder="1" applyAlignment="1">
      <alignment vertical="center"/>
    </xf>
    <xf numFmtId="41" fontId="0" fillId="0" borderId="0" xfId="0" applyNumberFormat="1" applyFill="1" applyBorder="1" applyAlignment="1">
      <alignment vertical="center"/>
    </xf>
    <xf numFmtId="41" fontId="0" fillId="0" borderId="7" xfId="0" applyNumberFormat="1" applyFill="1" applyBorder="1" applyAlignment="1">
      <alignment vertical="center"/>
    </xf>
    <xf numFmtId="0" fontId="7" fillId="3" borderId="8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right" vertical="center"/>
    </xf>
    <xf numFmtId="41" fontId="0" fillId="5" borderId="0" xfId="0" applyNumberFormat="1" applyFill="1" applyBorder="1" applyAlignment="1">
      <alignment vertical="center"/>
    </xf>
    <xf numFmtId="0" fontId="11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3">
    <dxf>
      <alignment horizontal="right" readingOrder="0"/>
    </dxf>
    <dxf>
      <numFmt numFmtId="176" formatCode="#,##0_ "/>
    </dxf>
    <dxf>
      <font>
        <b/>
        <i val="0"/>
        <color rgb="FF7030A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800" b="0" i="1">
                <a:latin typeface="궁서" panose="02030600000101010101" pitchFamily="18" charset="-127"/>
                <a:ea typeface="궁서" panose="02030600000101010101" pitchFamily="18" charset="-127"/>
              </a:defRPr>
            </a:pPr>
            <a:r>
              <a:rPr lang="ko-KR" sz="1800" b="0" i="1">
                <a:latin typeface="궁서" panose="02030600000101010101" pitchFamily="18" charset="-127"/>
                <a:ea typeface="궁서" panose="02030600000101010101" pitchFamily="18" charset="-127"/>
              </a:rPr>
              <a:t>해외영업부 실적 평가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차트!$D$2</c:f>
              <c:strCache>
                <c:ptCount val="1"/>
                <c:pt idx="0">
                  <c:v>당기 목표액</c:v>
                </c:pt>
              </c:strCache>
            </c:strRef>
          </c:tx>
          <c:invertIfNegative val="0"/>
          <c:cat>
            <c:strRef>
              <c:f>차트!$A$3:$A$6</c:f>
              <c:strCache>
                <c:ptCount val="4"/>
                <c:pt idx="0">
                  <c:v>김병천</c:v>
                </c:pt>
                <c:pt idx="1">
                  <c:v>채은성</c:v>
                </c:pt>
                <c:pt idx="2">
                  <c:v>김민경</c:v>
                </c:pt>
                <c:pt idx="3">
                  <c:v>최규화</c:v>
                </c:pt>
              </c:strCache>
            </c:strRef>
          </c:cat>
          <c:val>
            <c:numRef>
              <c:f>차트!$D$3:$D$6</c:f>
              <c:numCache>
                <c:formatCode>#,##0_ </c:formatCode>
                <c:ptCount val="4"/>
                <c:pt idx="0">
                  <c:v>1740000</c:v>
                </c:pt>
                <c:pt idx="1">
                  <c:v>1800000</c:v>
                </c:pt>
                <c:pt idx="2">
                  <c:v>1300000</c:v>
                </c:pt>
                <c:pt idx="3">
                  <c:v>1550000</c:v>
                </c:pt>
              </c:numCache>
            </c:numRef>
          </c:val>
        </c:ser>
        <c:ser>
          <c:idx val="1"/>
          <c:order val="1"/>
          <c:tx>
            <c:strRef>
              <c:f>차트!$E$2</c:f>
              <c:strCache>
                <c:ptCount val="1"/>
                <c:pt idx="0">
                  <c:v>당기 실적액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차트!$A$3:$A$6</c:f>
              <c:strCache>
                <c:ptCount val="4"/>
                <c:pt idx="0">
                  <c:v>김병천</c:v>
                </c:pt>
                <c:pt idx="1">
                  <c:v>채은성</c:v>
                </c:pt>
                <c:pt idx="2">
                  <c:v>김민경</c:v>
                </c:pt>
                <c:pt idx="3">
                  <c:v>최규화</c:v>
                </c:pt>
              </c:strCache>
            </c:strRef>
          </c:cat>
          <c:val>
            <c:numRef>
              <c:f>차트!$E$3:$E$6</c:f>
              <c:numCache>
                <c:formatCode>#,##0_ </c:formatCode>
                <c:ptCount val="4"/>
                <c:pt idx="0">
                  <c:v>1900000</c:v>
                </c:pt>
                <c:pt idx="1">
                  <c:v>1660000</c:v>
                </c:pt>
                <c:pt idx="2">
                  <c:v>850000</c:v>
                </c:pt>
                <c:pt idx="3">
                  <c:v>1540000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086464"/>
        <c:axId val="223088000"/>
      </c:barChart>
      <c:catAx>
        <c:axId val="223086464"/>
        <c:scaling>
          <c:orientation val="minMax"/>
        </c:scaling>
        <c:delete val="0"/>
        <c:axPos val="b"/>
        <c:majorTickMark val="out"/>
        <c:minorTickMark val="none"/>
        <c:tickLblPos val="nextTo"/>
        <c:crossAx val="223088000"/>
        <c:crosses val="autoZero"/>
        <c:auto val="1"/>
        <c:lblAlgn val="ctr"/>
        <c:lblOffset val="100"/>
        <c:noMultiLvlLbl val="0"/>
      </c:catAx>
      <c:valAx>
        <c:axId val="223088000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223086464"/>
        <c:crosses val="autoZero"/>
        <c:crossBetween val="between"/>
      </c:valAx>
      <c:spPr>
        <a:gradFill flip="none" rotWithShape="1"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1"/>
          <a:tileRect/>
        </a:gradFill>
      </c:spPr>
    </c:plotArea>
    <c:legend>
      <c:legendPos val="t"/>
      <c:layout/>
      <c:overlay val="0"/>
    </c:legend>
    <c:plotVisOnly val="1"/>
    <c:dispBlanksAs val="gap"/>
    <c:showDLblsOverMax val="0"/>
  </c:chart>
  <c:spPr>
    <a:ln w="31750">
      <a:solidFill>
        <a:schemeClr val="accent6"/>
      </a:solidFill>
      <a:prstDash val="dash"/>
    </a:ln>
  </c:spPr>
  <c:txPr>
    <a:bodyPr/>
    <a:lstStyle/>
    <a:p>
      <a:pPr>
        <a:defRPr sz="1100">
          <a:latin typeface="굴림" panose="020B0600000101010101" pitchFamily="50" charset="-127"/>
          <a:ea typeface="굴림" panose="020B0600000101010101" pitchFamily="50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7</xdr:col>
      <xdr:colOff>628650</xdr:colOff>
      <xdr:row>0</xdr:row>
      <xdr:rowOff>885825</xdr:rowOff>
    </xdr:to>
    <xdr:sp macro="" textlink="">
      <xdr:nvSpPr>
        <xdr:cNvPr id="2" name="물결 1"/>
        <xdr:cNvSpPr/>
      </xdr:nvSpPr>
      <xdr:spPr>
        <a:xfrm>
          <a:off x="809625" y="66675"/>
          <a:ext cx="6705600" cy="819150"/>
        </a:xfrm>
        <a:prstGeom prst="wave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ko-KR" altLang="en-US" sz="2400" i="1">
              <a:latin typeface="돋움" panose="020B0600000101010101" pitchFamily="50" charset="-127"/>
              <a:ea typeface="돋움" panose="020B0600000101010101" pitchFamily="50" charset="-127"/>
            </a:rPr>
            <a:t>직원별 실적 결과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8</xdr:row>
      <xdr:rowOff>33337</xdr:rowOff>
    </xdr:from>
    <xdr:to>
      <xdr:col>7</xdr:col>
      <xdr:colOff>657224</xdr:colOff>
      <xdr:row>25</xdr:row>
      <xdr:rowOff>190501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3664.563531828702" createdVersion="4" refreshedVersion="4" minRefreshableVersion="3" recordCount="10">
  <cacheSource type="worksheet">
    <worksheetSource ref="A2:G12" sheet="피벗테이블"/>
  </cacheSource>
  <cacheFields count="7">
    <cacheField name="사번" numFmtId="0">
      <sharedItems/>
    </cacheField>
    <cacheField name="사원명" numFmtId="0">
      <sharedItems count="10">
        <s v="강경식"/>
        <s v="김민경"/>
        <s v="서대욱"/>
        <s v="김영진"/>
        <s v="김현수"/>
        <s v="박한기"/>
        <s v="김병천"/>
        <s v="임수홍"/>
        <s v="최규화"/>
        <s v="채은성"/>
      </sharedItems>
    </cacheField>
    <cacheField name="부서명" numFmtId="0">
      <sharedItems count="5">
        <s v="영업1부"/>
        <s v="해외영업1부"/>
        <s v="영업2부"/>
        <s v="영업3부"/>
        <s v="해외영업2부"/>
      </sharedItems>
    </cacheField>
    <cacheField name="근태점수" numFmtId="0">
      <sharedItems containsSemiMixedTypes="0" containsString="0" containsNumber="1" containsInteger="1" minValue="78" maxValue="98"/>
    </cacheField>
    <cacheField name="기본 수당" numFmtId="41">
      <sharedItems containsSemiMixedTypes="0" containsString="0" containsNumber="1" containsInteger="1" minValue="1000000" maxValue="1700000"/>
    </cacheField>
    <cacheField name="당기 목표액" numFmtId="41">
      <sharedItems containsSemiMixedTypes="0" containsString="0" containsNumber="1" containsInteger="1" minValue="1100000" maxValue="1850000"/>
    </cacheField>
    <cacheField name="당기 실적액" numFmtId="41">
      <sharedItems containsSemiMixedTypes="0" containsString="0" containsNumber="1" containsInteger="1" minValue="850000" maxValue="198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s v="A001"/>
    <x v="0"/>
    <x v="0"/>
    <n v="85"/>
    <n v="1200000"/>
    <n v="1100000"/>
    <n v="990000"/>
  </r>
  <r>
    <s v="B002"/>
    <x v="1"/>
    <x v="1"/>
    <n v="78"/>
    <n v="1500000"/>
    <n v="1300000"/>
    <n v="850000"/>
  </r>
  <r>
    <s v="C003"/>
    <x v="2"/>
    <x v="2"/>
    <n v="89"/>
    <n v="1100000"/>
    <n v="1210000"/>
    <n v="1390000"/>
  </r>
  <r>
    <s v="B004"/>
    <x v="3"/>
    <x v="3"/>
    <n v="95"/>
    <n v="1000000"/>
    <n v="1600000"/>
    <n v="1780000"/>
  </r>
  <r>
    <s v="A005"/>
    <x v="4"/>
    <x v="0"/>
    <n v="88"/>
    <n v="1500000"/>
    <n v="1540000"/>
    <n v="1680000"/>
  </r>
  <r>
    <s v="B006"/>
    <x v="5"/>
    <x v="2"/>
    <n v="92"/>
    <n v="1300000"/>
    <n v="1770000"/>
    <n v="1950000"/>
  </r>
  <r>
    <s v="D007"/>
    <x v="6"/>
    <x v="4"/>
    <n v="97"/>
    <n v="1300000"/>
    <n v="1740000"/>
    <n v="1900000"/>
  </r>
  <r>
    <s v="C008"/>
    <x v="7"/>
    <x v="3"/>
    <n v="98"/>
    <n v="1700000"/>
    <n v="1850000"/>
    <n v="1980000"/>
  </r>
  <r>
    <s v="D009"/>
    <x v="8"/>
    <x v="1"/>
    <n v="82"/>
    <n v="1400000"/>
    <n v="1550000"/>
    <n v="1540000"/>
  </r>
  <r>
    <s v="D010"/>
    <x v="9"/>
    <x v="4"/>
    <n v="85"/>
    <n v="1200000"/>
    <n v="1800000"/>
    <n v="166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2" cacheId="1" dataOnRows="1" applyNumberFormats="0" applyBorderFormats="0" applyFontFormats="0" applyPatternFormats="0" applyAlignmentFormats="0" applyWidthHeightFormats="1" dataCaption="값" missingCaption="***" updatedVersion="4" minRefreshableVersion="3" useAutoFormatting="1" rowGrandTotals="0" itemPrintTitles="1" mergeItem="1" createdVersion="4" indent="0" compact="0" compactData="0" multipleFieldFilters="0">
  <location ref="A3:F16" firstHeaderRow="1" firstDataRow="2" firstDataCol="2"/>
  <pivotFields count="7">
    <pivotField compact="0" outline="0" showAll="0"/>
    <pivotField axis="axisRow" compact="0" outline="0" showAll="0">
      <items count="11">
        <item x="0"/>
        <item x="1"/>
        <item x="6"/>
        <item x="3"/>
        <item x="4"/>
        <item x="5"/>
        <item x="2"/>
        <item x="7"/>
        <item x="9"/>
        <item x="8"/>
        <item t="default"/>
      </items>
    </pivotField>
    <pivotField axis="axisCol" compact="0" outline="0" showAll="0">
      <items count="6">
        <item x="0"/>
        <item x="2"/>
        <item x="3"/>
        <item h="1" x="1"/>
        <item h="1" x="4"/>
        <item t="default"/>
      </items>
    </pivotField>
    <pivotField compact="0" outline="0" showAll="0"/>
    <pivotField compact="0" numFmtId="41" outline="0" showAll="0"/>
    <pivotField dataField="1" compact="0" numFmtId="41" outline="0" showAll="0"/>
    <pivotField dataField="1" compact="0" numFmtId="41" outline="0" showAll="0"/>
  </pivotFields>
  <rowFields count="2">
    <field x="1"/>
    <field x="-2"/>
  </rowFields>
  <rowItems count="12">
    <i>
      <x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</rowItems>
  <colFields count="1">
    <field x="2"/>
  </colFields>
  <colItems count="4">
    <i>
      <x/>
    </i>
    <i>
      <x v="1"/>
    </i>
    <i>
      <x v="2"/>
    </i>
    <i t="grand">
      <x/>
    </i>
  </colItems>
  <dataFields count="2">
    <dataField name="평균 : 당기 목표액" fld="5" subtotal="average" baseField="1" baseItem="6"/>
    <dataField name="평균 : 당기 실적액" fld="6" subtotal="average" baseField="1" baseItem="6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J16" sqref="J16"/>
    </sheetView>
  </sheetViews>
  <sheetFormatPr defaultRowHeight="13.5" x14ac:dyDescent="0.3"/>
  <cols>
    <col min="1" max="1" width="9.625" style="1" customWidth="1"/>
    <col min="2" max="2" width="11.625" style="1" customWidth="1"/>
    <col min="3" max="3" width="14.625" style="1" customWidth="1"/>
    <col min="4" max="4" width="10.625" style="1" customWidth="1"/>
    <col min="5" max="7" width="14.625" style="1" customWidth="1"/>
    <col min="8" max="8" width="9.5" style="1" customWidth="1"/>
    <col min="9" max="9" width="14.125" style="1" bestFit="1" customWidth="1"/>
    <col min="10" max="16384" width="9" style="1"/>
  </cols>
  <sheetData>
    <row r="1" spans="1:9" ht="80.099999999999994" customHeight="1" x14ac:dyDescent="0.3">
      <c r="A1" s="3"/>
    </row>
    <row r="2" spans="1:9" ht="18" customHeight="1" x14ac:dyDescent="0.3">
      <c r="A2" s="7" t="s">
        <v>3</v>
      </c>
      <c r="B2" s="7" t="s">
        <v>4</v>
      </c>
      <c r="C2" s="7" t="s">
        <v>5</v>
      </c>
      <c r="D2" s="7" t="s">
        <v>9</v>
      </c>
      <c r="E2" s="7" t="s">
        <v>8</v>
      </c>
      <c r="F2" s="7" t="s">
        <v>6</v>
      </c>
      <c r="G2" s="7" t="s">
        <v>7</v>
      </c>
      <c r="H2" s="7" t="s">
        <v>2</v>
      </c>
      <c r="I2" s="7" t="s">
        <v>0</v>
      </c>
    </row>
    <row r="3" spans="1:9" ht="18" customHeight="1" x14ac:dyDescent="0.3">
      <c r="A3" s="6" t="s">
        <v>10</v>
      </c>
      <c r="B3" s="6" t="s">
        <v>21</v>
      </c>
      <c r="C3" s="4" t="s">
        <v>30</v>
      </c>
      <c r="D3" s="6">
        <v>85</v>
      </c>
      <c r="E3" s="10">
        <v>1200000</v>
      </c>
      <c r="F3" s="8">
        <v>1100000</v>
      </c>
      <c r="G3" s="10">
        <v>990000</v>
      </c>
      <c r="H3" s="9">
        <f>RANK(G3,$G$3:$G$12)</f>
        <v>9</v>
      </c>
      <c r="I3" s="6" t="str">
        <f>IF(D3&gt;=90,"특별상여지급", "")</f>
        <v/>
      </c>
    </row>
    <row r="4" spans="1:9" ht="18" customHeight="1" x14ac:dyDescent="0.3">
      <c r="A4" s="6" t="s">
        <v>11</v>
      </c>
      <c r="B4" s="6" t="s">
        <v>20</v>
      </c>
      <c r="C4" s="4" t="s">
        <v>33</v>
      </c>
      <c r="D4" s="6">
        <v>78</v>
      </c>
      <c r="E4" s="10">
        <v>1500000</v>
      </c>
      <c r="F4" s="8">
        <v>1300000</v>
      </c>
      <c r="G4" s="10">
        <v>850000</v>
      </c>
      <c r="H4" s="9">
        <f t="shared" ref="H4:H12" si="0">RANK(G4,$G$3:$G$12)</f>
        <v>10</v>
      </c>
      <c r="I4" s="6" t="str">
        <f t="shared" ref="I4:I12" si="1">IF(D4&gt;=90,"특별상여지급", "")</f>
        <v/>
      </c>
    </row>
    <row r="5" spans="1:9" ht="18" customHeight="1" x14ac:dyDescent="0.3">
      <c r="A5" s="6" t="s">
        <v>12</v>
      </c>
      <c r="B5" s="6" t="s">
        <v>22</v>
      </c>
      <c r="C5" s="4" t="s">
        <v>31</v>
      </c>
      <c r="D5" s="6">
        <v>89</v>
      </c>
      <c r="E5" s="10">
        <v>1100000</v>
      </c>
      <c r="F5" s="8">
        <v>1210000</v>
      </c>
      <c r="G5" s="10">
        <v>1390000</v>
      </c>
      <c r="H5" s="9">
        <f t="shared" si="0"/>
        <v>8</v>
      </c>
      <c r="I5" s="6" t="str">
        <f t="shared" si="1"/>
        <v/>
      </c>
    </row>
    <row r="6" spans="1:9" ht="18" customHeight="1" x14ac:dyDescent="0.3">
      <c r="A6" s="6" t="s">
        <v>13</v>
      </c>
      <c r="B6" s="6" t="s">
        <v>23</v>
      </c>
      <c r="C6" s="4" t="s">
        <v>32</v>
      </c>
      <c r="D6" s="6">
        <v>95</v>
      </c>
      <c r="E6" s="10">
        <v>1000000</v>
      </c>
      <c r="F6" s="8">
        <v>1600000</v>
      </c>
      <c r="G6" s="10">
        <v>1780000</v>
      </c>
      <c r="H6" s="9">
        <f t="shared" si="0"/>
        <v>4</v>
      </c>
      <c r="I6" s="6" t="str">
        <f t="shared" si="1"/>
        <v>특별상여지급</v>
      </c>
    </row>
    <row r="7" spans="1:9" ht="18" customHeight="1" x14ac:dyDescent="0.3">
      <c r="A7" s="6" t="s">
        <v>14</v>
      </c>
      <c r="B7" s="6" t="s">
        <v>24</v>
      </c>
      <c r="C7" s="4" t="s">
        <v>30</v>
      </c>
      <c r="D7" s="6">
        <v>88</v>
      </c>
      <c r="E7" s="10">
        <v>1500000</v>
      </c>
      <c r="F7" s="8">
        <v>1540000</v>
      </c>
      <c r="G7" s="10">
        <v>1680000</v>
      </c>
      <c r="H7" s="9">
        <f t="shared" si="0"/>
        <v>5</v>
      </c>
      <c r="I7" s="6" t="str">
        <f t="shared" si="1"/>
        <v/>
      </c>
    </row>
    <row r="8" spans="1:9" ht="18" customHeight="1" x14ac:dyDescent="0.3">
      <c r="A8" s="6" t="s">
        <v>15</v>
      </c>
      <c r="B8" s="6" t="s">
        <v>25</v>
      </c>
      <c r="C8" s="4" t="s">
        <v>31</v>
      </c>
      <c r="D8" s="6">
        <v>92</v>
      </c>
      <c r="E8" s="10">
        <v>1300000</v>
      </c>
      <c r="F8" s="8">
        <v>1770000</v>
      </c>
      <c r="G8" s="10">
        <v>1950000</v>
      </c>
      <c r="H8" s="9">
        <f t="shared" si="0"/>
        <v>2</v>
      </c>
      <c r="I8" s="6" t="str">
        <f t="shared" si="1"/>
        <v>특별상여지급</v>
      </c>
    </row>
    <row r="9" spans="1:9" ht="18" customHeight="1" x14ac:dyDescent="0.3">
      <c r="A9" s="6" t="s">
        <v>16</v>
      </c>
      <c r="B9" s="6" t="s">
        <v>26</v>
      </c>
      <c r="C9" s="4" t="s">
        <v>34</v>
      </c>
      <c r="D9" s="6">
        <v>97</v>
      </c>
      <c r="E9" s="10">
        <v>1300000</v>
      </c>
      <c r="F9" s="8">
        <v>1740000</v>
      </c>
      <c r="G9" s="10">
        <v>1900000</v>
      </c>
      <c r="H9" s="9">
        <f t="shared" si="0"/>
        <v>3</v>
      </c>
      <c r="I9" s="6" t="str">
        <f t="shared" si="1"/>
        <v>특별상여지급</v>
      </c>
    </row>
    <row r="10" spans="1:9" ht="18" customHeight="1" x14ac:dyDescent="0.3">
      <c r="A10" s="6" t="s">
        <v>17</v>
      </c>
      <c r="B10" s="6" t="s">
        <v>27</v>
      </c>
      <c r="C10" s="4" t="s">
        <v>32</v>
      </c>
      <c r="D10" s="6">
        <v>98</v>
      </c>
      <c r="E10" s="10">
        <v>1700000</v>
      </c>
      <c r="F10" s="8">
        <v>1850000</v>
      </c>
      <c r="G10" s="10">
        <v>1980000</v>
      </c>
      <c r="H10" s="9">
        <f t="shared" si="0"/>
        <v>1</v>
      </c>
      <c r="I10" s="6" t="str">
        <f t="shared" si="1"/>
        <v>특별상여지급</v>
      </c>
    </row>
    <row r="11" spans="1:9" ht="18" customHeight="1" x14ac:dyDescent="0.3">
      <c r="A11" s="6" t="s">
        <v>18</v>
      </c>
      <c r="B11" s="6" t="s">
        <v>28</v>
      </c>
      <c r="C11" s="4" t="s">
        <v>33</v>
      </c>
      <c r="D11" s="6">
        <v>82</v>
      </c>
      <c r="E11" s="10">
        <v>1400000</v>
      </c>
      <c r="F11" s="8">
        <v>1550000</v>
      </c>
      <c r="G11" s="10">
        <v>1540000</v>
      </c>
      <c r="H11" s="9">
        <f t="shared" si="0"/>
        <v>7</v>
      </c>
      <c r="I11" s="6" t="str">
        <f t="shared" si="1"/>
        <v/>
      </c>
    </row>
    <row r="12" spans="1:9" ht="18" customHeight="1" x14ac:dyDescent="0.3">
      <c r="A12" s="6" t="s">
        <v>19</v>
      </c>
      <c r="B12" s="6" t="s">
        <v>29</v>
      </c>
      <c r="C12" s="4" t="s">
        <v>34</v>
      </c>
      <c r="D12" s="6">
        <v>85</v>
      </c>
      <c r="E12" s="10">
        <v>1200000</v>
      </c>
      <c r="F12" s="8">
        <v>1800000</v>
      </c>
      <c r="G12" s="10">
        <v>1660000</v>
      </c>
      <c r="H12" s="9">
        <f t="shared" si="0"/>
        <v>6</v>
      </c>
      <c r="I12" s="6" t="str">
        <f t="shared" si="1"/>
        <v/>
      </c>
    </row>
    <row r="13" spans="1:9" ht="18" customHeight="1" x14ac:dyDescent="0.3">
      <c r="A13" s="41" t="s">
        <v>70</v>
      </c>
      <c r="B13" s="42"/>
      <c r="C13" s="42"/>
      <c r="D13" s="43"/>
      <c r="E13" s="39">
        <f>DAVERAGE(A2:I12,E2,C2:C3)</f>
        <v>1350000</v>
      </c>
      <c r="F13" s="39"/>
      <c r="G13" s="39"/>
      <c r="H13" s="38"/>
      <c r="I13" s="38"/>
    </row>
    <row r="14" spans="1:9" ht="18" customHeight="1" x14ac:dyDescent="0.3">
      <c r="A14" s="41" t="s">
        <v>68</v>
      </c>
      <c r="B14" s="42"/>
      <c r="C14" s="42"/>
      <c r="D14" s="43"/>
      <c r="E14" s="39">
        <f>MAX(F3:F12)-MIN(F3:F12)</f>
        <v>750000</v>
      </c>
      <c r="F14" s="39"/>
      <c r="G14" s="39"/>
      <c r="H14" s="38"/>
      <c r="I14" s="38"/>
    </row>
    <row r="15" spans="1:9" ht="18" customHeight="1" x14ac:dyDescent="0.3">
      <c r="A15" s="41" t="s">
        <v>69</v>
      </c>
      <c r="B15" s="42"/>
      <c r="C15" s="42"/>
      <c r="D15" s="43"/>
      <c r="E15" s="40">
        <f>LARGE(D3:D12,2)</f>
        <v>97</v>
      </c>
      <c r="F15" s="40"/>
      <c r="G15" s="40"/>
      <c r="H15" s="38"/>
      <c r="I15" s="38"/>
    </row>
  </sheetData>
  <mergeCells count="7">
    <mergeCell ref="H13:I15"/>
    <mergeCell ref="E13:G13"/>
    <mergeCell ref="E14:G14"/>
    <mergeCell ref="E15:G15"/>
    <mergeCell ref="A13:D13"/>
    <mergeCell ref="A14:D14"/>
    <mergeCell ref="A15:D15"/>
  </mergeCells>
  <phoneticPr fontId="2" type="noConversion"/>
  <conditionalFormatting sqref="A3:I12">
    <cfRule type="expression" dxfId="2" priority="1">
      <formula>$E3&gt;=1500000</formula>
    </cfRule>
  </conditionalFormatting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zoomScaleNormal="100" workbookViewId="0">
      <selection activeCell="H25" sqref="H25"/>
    </sheetView>
  </sheetViews>
  <sheetFormatPr defaultRowHeight="16.5" outlineLevelRow="3" outlineLevelCol="1" x14ac:dyDescent="0.3"/>
  <cols>
    <col min="1" max="1" width="9.625" customWidth="1"/>
    <col min="2" max="2" width="11.625" customWidth="1"/>
    <col min="3" max="3" width="18.625" bestFit="1" customWidth="1"/>
    <col min="4" max="4" width="10.625" customWidth="1"/>
    <col min="5" max="7" width="14.625" customWidth="1" outlineLevel="1"/>
  </cols>
  <sheetData>
    <row r="2" spans="1:7" x14ac:dyDescent="0.3">
      <c r="A2" s="7" t="s">
        <v>35</v>
      </c>
      <c r="B2" s="7" t="s">
        <v>36</v>
      </c>
      <c r="C2" s="7" t="s">
        <v>37</v>
      </c>
      <c r="D2" s="7" t="s">
        <v>38</v>
      </c>
      <c r="E2" s="7" t="s">
        <v>39</v>
      </c>
      <c r="F2" s="7" t="s">
        <v>40</v>
      </c>
      <c r="G2" s="7" t="s">
        <v>41</v>
      </c>
    </row>
    <row r="3" spans="1:7" outlineLevel="3" x14ac:dyDescent="0.3">
      <c r="A3" s="6" t="s">
        <v>42</v>
      </c>
      <c r="B3" s="4" t="s">
        <v>43</v>
      </c>
      <c r="C3" s="6" t="s">
        <v>44</v>
      </c>
      <c r="D3" s="4">
        <v>85</v>
      </c>
      <c r="E3" s="8">
        <v>1200000</v>
      </c>
      <c r="F3" s="15">
        <v>1100000</v>
      </c>
      <c r="G3" s="15">
        <v>990000</v>
      </c>
    </row>
    <row r="4" spans="1:7" outlineLevel="3" x14ac:dyDescent="0.3">
      <c r="A4" s="6" t="s">
        <v>54</v>
      </c>
      <c r="B4" s="4" t="s">
        <v>55</v>
      </c>
      <c r="C4" s="6" t="s">
        <v>44</v>
      </c>
      <c r="D4" s="4">
        <v>88</v>
      </c>
      <c r="E4" s="8">
        <v>1500000</v>
      </c>
      <c r="F4" s="15">
        <v>1540000</v>
      </c>
      <c r="G4" s="15">
        <v>1680000</v>
      </c>
    </row>
    <row r="5" spans="1:7" outlineLevel="2" x14ac:dyDescent="0.3">
      <c r="A5" s="6"/>
      <c r="B5" s="4"/>
      <c r="C5" s="11" t="s">
        <v>77</v>
      </c>
      <c r="D5" s="4"/>
      <c r="E5" s="8"/>
      <c r="F5" s="15">
        <f>SUBTOTAL(4,F3:F4)</f>
        <v>1540000</v>
      </c>
      <c r="G5" s="15">
        <f>SUBTOTAL(4,G3:G4)</f>
        <v>1680000</v>
      </c>
    </row>
    <row r="6" spans="1:7" outlineLevel="1" x14ac:dyDescent="0.3">
      <c r="A6" s="6"/>
      <c r="B6" s="4"/>
      <c r="C6" s="11" t="s">
        <v>71</v>
      </c>
      <c r="D6" s="4">
        <f>SUBTOTAL(1,D3:D4)</f>
        <v>86.5</v>
      </c>
      <c r="E6" s="8">
        <f>SUBTOTAL(1,E3:E4)</f>
        <v>1350000</v>
      </c>
      <c r="F6" s="15"/>
      <c r="G6" s="15"/>
    </row>
    <row r="7" spans="1:7" outlineLevel="3" x14ac:dyDescent="0.3">
      <c r="A7" s="6" t="s">
        <v>48</v>
      </c>
      <c r="B7" s="4" t="s">
        <v>49</v>
      </c>
      <c r="C7" s="6" t="s">
        <v>50</v>
      </c>
      <c r="D7" s="4">
        <v>89</v>
      </c>
      <c r="E7" s="8">
        <v>1100000</v>
      </c>
      <c r="F7" s="15">
        <v>1210000</v>
      </c>
      <c r="G7" s="15">
        <v>1390000</v>
      </c>
    </row>
    <row r="8" spans="1:7" outlineLevel="3" x14ac:dyDescent="0.3">
      <c r="A8" s="6" t="s">
        <v>56</v>
      </c>
      <c r="B8" s="4" t="s">
        <v>57</v>
      </c>
      <c r="C8" s="6" t="s">
        <v>50</v>
      </c>
      <c r="D8" s="4">
        <v>92</v>
      </c>
      <c r="E8" s="8">
        <v>1300000</v>
      </c>
      <c r="F8" s="15">
        <v>1770000</v>
      </c>
      <c r="G8" s="15">
        <v>1950000</v>
      </c>
    </row>
    <row r="9" spans="1:7" outlineLevel="2" x14ac:dyDescent="0.3">
      <c r="A9" s="6"/>
      <c r="B9" s="4"/>
      <c r="C9" s="11" t="s">
        <v>78</v>
      </c>
      <c r="D9" s="4"/>
      <c r="E9" s="8"/>
      <c r="F9" s="15">
        <f>SUBTOTAL(4,F7:F8)</f>
        <v>1770000</v>
      </c>
      <c r="G9" s="15">
        <f>SUBTOTAL(4,G7:G8)</f>
        <v>1950000</v>
      </c>
    </row>
    <row r="10" spans="1:7" outlineLevel="1" x14ac:dyDescent="0.3">
      <c r="A10" s="6"/>
      <c r="B10" s="4"/>
      <c r="C10" s="11" t="s">
        <v>72</v>
      </c>
      <c r="D10" s="4">
        <f>SUBTOTAL(1,D7:D8)</f>
        <v>90.5</v>
      </c>
      <c r="E10" s="8">
        <f>SUBTOTAL(1,E7:E8)</f>
        <v>1200000</v>
      </c>
      <c r="F10" s="15"/>
      <c r="G10" s="15"/>
    </row>
    <row r="11" spans="1:7" outlineLevel="3" x14ac:dyDescent="0.3">
      <c r="A11" s="6" t="s">
        <v>51</v>
      </c>
      <c r="B11" s="4" t="s">
        <v>52</v>
      </c>
      <c r="C11" s="6" t="s">
        <v>53</v>
      </c>
      <c r="D11" s="4">
        <v>95</v>
      </c>
      <c r="E11" s="8">
        <v>1000000</v>
      </c>
      <c r="F11" s="15">
        <v>1600000</v>
      </c>
      <c r="G11" s="15">
        <v>1780000</v>
      </c>
    </row>
    <row r="12" spans="1:7" outlineLevel="3" x14ac:dyDescent="0.3">
      <c r="A12" s="6" t="s">
        <v>61</v>
      </c>
      <c r="B12" s="4" t="s">
        <v>62</v>
      </c>
      <c r="C12" s="6" t="s">
        <v>53</v>
      </c>
      <c r="D12" s="4">
        <v>98</v>
      </c>
      <c r="E12" s="8">
        <v>1700000</v>
      </c>
      <c r="F12" s="15">
        <v>1850000</v>
      </c>
      <c r="G12" s="15">
        <v>1980000</v>
      </c>
    </row>
    <row r="13" spans="1:7" outlineLevel="2" x14ac:dyDescent="0.3">
      <c r="A13" s="6"/>
      <c r="B13" s="4"/>
      <c r="C13" s="11" t="s">
        <v>79</v>
      </c>
      <c r="D13" s="4"/>
      <c r="E13" s="8"/>
      <c r="F13" s="15">
        <f>SUBTOTAL(4,F11:F12)</f>
        <v>1850000</v>
      </c>
      <c r="G13" s="15">
        <f>SUBTOTAL(4,G11:G12)</f>
        <v>1980000</v>
      </c>
    </row>
    <row r="14" spans="1:7" outlineLevel="1" x14ac:dyDescent="0.3">
      <c r="A14" s="6"/>
      <c r="B14" s="4"/>
      <c r="C14" s="11" t="s">
        <v>73</v>
      </c>
      <c r="D14" s="4">
        <f>SUBTOTAL(1,D11:D12)</f>
        <v>96.5</v>
      </c>
      <c r="E14" s="8">
        <f>SUBTOTAL(1,E11:E12)</f>
        <v>1350000</v>
      </c>
      <c r="F14" s="15"/>
      <c r="G14" s="15"/>
    </row>
    <row r="15" spans="1:7" outlineLevel="3" x14ac:dyDescent="0.3">
      <c r="A15" s="6" t="s">
        <v>45</v>
      </c>
      <c r="B15" s="4" t="s">
        <v>46</v>
      </c>
      <c r="C15" s="6" t="s">
        <v>47</v>
      </c>
      <c r="D15" s="4">
        <v>78</v>
      </c>
      <c r="E15" s="8">
        <v>1500000</v>
      </c>
      <c r="F15" s="15">
        <v>1300000</v>
      </c>
      <c r="G15" s="15">
        <v>850000</v>
      </c>
    </row>
    <row r="16" spans="1:7" outlineLevel="3" x14ac:dyDescent="0.3">
      <c r="A16" s="6" t="s">
        <v>63</v>
      </c>
      <c r="B16" s="4" t="s">
        <v>64</v>
      </c>
      <c r="C16" s="6" t="s">
        <v>47</v>
      </c>
      <c r="D16" s="4">
        <v>82</v>
      </c>
      <c r="E16" s="8">
        <v>1400000</v>
      </c>
      <c r="F16" s="15">
        <v>1550000</v>
      </c>
      <c r="G16" s="15">
        <v>1540000</v>
      </c>
    </row>
    <row r="17" spans="1:7" outlineLevel="2" x14ac:dyDescent="0.3">
      <c r="A17" s="6"/>
      <c r="B17" s="4"/>
      <c r="C17" s="11" t="s">
        <v>80</v>
      </c>
      <c r="D17" s="4"/>
      <c r="E17" s="8"/>
      <c r="F17" s="15">
        <f>SUBTOTAL(4,F15:F16)</f>
        <v>1550000</v>
      </c>
      <c r="G17" s="15">
        <f>SUBTOTAL(4,G15:G16)</f>
        <v>1540000</v>
      </c>
    </row>
    <row r="18" spans="1:7" outlineLevel="1" x14ac:dyDescent="0.3">
      <c r="A18" s="6"/>
      <c r="B18" s="4"/>
      <c r="C18" s="11" t="s">
        <v>74</v>
      </c>
      <c r="D18" s="4">
        <f>SUBTOTAL(1,D15:D16)</f>
        <v>80</v>
      </c>
      <c r="E18" s="8">
        <f>SUBTOTAL(1,E15:E16)</f>
        <v>1450000</v>
      </c>
      <c r="F18" s="15"/>
      <c r="G18" s="15"/>
    </row>
    <row r="19" spans="1:7" outlineLevel="3" x14ac:dyDescent="0.3">
      <c r="A19" s="6" t="s">
        <v>58</v>
      </c>
      <c r="B19" s="4" t="s">
        <v>59</v>
      </c>
      <c r="C19" s="6" t="s">
        <v>60</v>
      </c>
      <c r="D19" s="4">
        <v>97</v>
      </c>
      <c r="E19" s="8">
        <v>1300000</v>
      </c>
      <c r="F19" s="15">
        <v>1740000</v>
      </c>
      <c r="G19" s="15">
        <v>1900000</v>
      </c>
    </row>
    <row r="20" spans="1:7" outlineLevel="3" x14ac:dyDescent="0.3">
      <c r="A20" s="6" t="s">
        <v>65</v>
      </c>
      <c r="B20" s="4" t="s">
        <v>66</v>
      </c>
      <c r="C20" s="6" t="s">
        <v>60</v>
      </c>
      <c r="D20" s="4">
        <v>85</v>
      </c>
      <c r="E20" s="8">
        <v>1200000</v>
      </c>
      <c r="F20" s="15">
        <v>1800000</v>
      </c>
      <c r="G20" s="15">
        <v>1660000</v>
      </c>
    </row>
    <row r="21" spans="1:7" outlineLevel="2" x14ac:dyDescent="0.3">
      <c r="A21" s="12"/>
      <c r="B21" s="13"/>
      <c r="C21" s="14" t="s">
        <v>81</v>
      </c>
      <c r="D21" s="13"/>
      <c r="E21" s="16"/>
      <c r="F21" s="17">
        <f>SUBTOTAL(4,F19:F20)</f>
        <v>1800000</v>
      </c>
      <c r="G21" s="17">
        <f>SUBTOTAL(4,G19:G20)</f>
        <v>1900000</v>
      </c>
    </row>
    <row r="22" spans="1:7" outlineLevel="1" x14ac:dyDescent="0.3">
      <c r="A22" s="12"/>
      <c r="B22" s="13"/>
      <c r="C22" s="14" t="s">
        <v>75</v>
      </c>
      <c r="D22" s="13">
        <f>SUBTOTAL(1,D19:D20)</f>
        <v>91</v>
      </c>
      <c r="E22" s="16">
        <f>SUBTOTAL(1,E19:E20)</f>
        <v>1250000</v>
      </c>
      <c r="F22" s="17"/>
      <c r="G22" s="17"/>
    </row>
    <row r="23" spans="1:7" x14ac:dyDescent="0.3">
      <c r="A23" s="12"/>
      <c r="B23" s="13"/>
      <c r="C23" s="14" t="s">
        <v>82</v>
      </c>
      <c r="D23" s="13"/>
      <c r="E23" s="16"/>
      <c r="F23" s="17">
        <f>SUBTOTAL(4,F3:F20)</f>
        <v>1850000</v>
      </c>
      <c r="G23" s="17">
        <f>SUBTOTAL(4,G3:G20)</f>
        <v>1980000</v>
      </c>
    </row>
    <row r="24" spans="1:7" x14ac:dyDescent="0.3">
      <c r="A24" s="12"/>
      <c r="B24" s="13"/>
      <c r="C24" s="14" t="s">
        <v>76</v>
      </c>
      <c r="D24" s="13">
        <f>SUBTOTAL(1,D3:D20)</f>
        <v>88.9</v>
      </c>
      <c r="E24" s="16">
        <f>SUBTOTAL(1,E3:E20)</f>
        <v>1320000</v>
      </c>
      <c r="F24" s="17"/>
      <c r="G24" s="17"/>
    </row>
  </sheetData>
  <sortState ref="A3:G12">
    <sortCondition ref="C3:C12"/>
  </sortState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F22" sqref="F22"/>
    </sheetView>
  </sheetViews>
  <sheetFormatPr defaultRowHeight="16.5" x14ac:dyDescent="0.3"/>
  <cols>
    <col min="1" max="1" width="9.625" customWidth="1"/>
    <col min="2" max="2" width="11.625" customWidth="1"/>
    <col min="3" max="3" width="14.625" customWidth="1"/>
    <col min="4" max="4" width="13.125" bestFit="1" customWidth="1"/>
    <col min="5" max="7" width="14.625" customWidth="1"/>
  </cols>
  <sheetData>
    <row r="2" spans="1:7" x14ac:dyDescent="0.3">
      <c r="A2" s="7" t="s">
        <v>35</v>
      </c>
      <c r="B2" s="7" t="s">
        <v>36</v>
      </c>
      <c r="C2" s="7" t="s">
        <v>37</v>
      </c>
      <c r="D2" s="7" t="s">
        <v>38</v>
      </c>
      <c r="E2" s="7" t="s">
        <v>39</v>
      </c>
      <c r="F2" s="7" t="s">
        <v>40</v>
      </c>
      <c r="G2" s="7" t="s">
        <v>41</v>
      </c>
    </row>
    <row r="3" spans="1:7" x14ac:dyDescent="0.3">
      <c r="A3" s="6" t="s">
        <v>42</v>
      </c>
      <c r="B3" s="4" t="s">
        <v>43</v>
      </c>
      <c r="C3" s="6" t="s">
        <v>44</v>
      </c>
      <c r="D3" s="4">
        <v>85</v>
      </c>
      <c r="E3" s="5">
        <v>1200000</v>
      </c>
      <c r="F3" s="5">
        <v>1100000</v>
      </c>
      <c r="G3" s="5">
        <v>990000</v>
      </c>
    </row>
    <row r="4" spans="1:7" x14ac:dyDescent="0.3">
      <c r="A4" s="6" t="s">
        <v>45</v>
      </c>
      <c r="B4" s="4" t="s">
        <v>46</v>
      </c>
      <c r="C4" s="6" t="s">
        <v>47</v>
      </c>
      <c r="D4" s="4">
        <v>78</v>
      </c>
      <c r="E4" s="5">
        <v>1500000</v>
      </c>
      <c r="F4" s="5">
        <v>1300000</v>
      </c>
      <c r="G4" s="5">
        <v>850000</v>
      </c>
    </row>
    <row r="5" spans="1:7" x14ac:dyDescent="0.3">
      <c r="A5" s="6" t="s">
        <v>48</v>
      </c>
      <c r="B5" s="4" t="s">
        <v>49</v>
      </c>
      <c r="C5" s="6" t="s">
        <v>50</v>
      </c>
      <c r="D5" s="4">
        <v>89</v>
      </c>
      <c r="E5" s="5">
        <v>1100000</v>
      </c>
      <c r="F5" s="5">
        <v>1210000</v>
      </c>
      <c r="G5" s="5">
        <v>1390000</v>
      </c>
    </row>
    <row r="6" spans="1:7" x14ac:dyDescent="0.3">
      <c r="A6" s="6" t="s">
        <v>51</v>
      </c>
      <c r="B6" s="4" t="s">
        <v>52</v>
      </c>
      <c r="C6" s="6" t="s">
        <v>53</v>
      </c>
      <c r="D6" s="4">
        <v>95</v>
      </c>
      <c r="E6" s="5">
        <v>1000000</v>
      </c>
      <c r="F6" s="5">
        <v>1600000</v>
      </c>
      <c r="G6" s="5">
        <v>1780000</v>
      </c>
    </row>
    <row r="7" spans="1:7" x14ac:dyDescent="0.3">
      <c r="A7" s="6" t="s">
        <v>54</v>
      </c>
      <c r="B7" s="4" t="s">
        <v>55</v>
      </c>
      <c r="C7" s="6" t="s">
        <v>44</v>
      </c>
      <c r="D7" s="4">
        <v>88</v>
      </c>
      <c r="E7" s="5">
        <v>1500000</v>
      </c>
      <c r="F7" s="5">
        <v>1540000</v>
      </c>
      <c r="G7" s="5">
        <v>1680000</v>
      </c>
    </row>
    <row r="8" spans="1:7" x14ac:dyDescent="0.3">
      <c r="A8" s="6" t="s">
        <v>56</v>
      </c>
      <c r="B8" s="4" t="s">
        <v>57</v>
      </c>
      <c r="C8" s="6" t="s">
        <v>50</v>
      </c>
      <c r="D8" s="4">
        <v>92</v>
      </c>
      <c r="E8" s="5">
        <v>1300000</v>
      </c>
      <c r="F8" s="5">
        <v>1770000</v>
      </c>
      <c r="G8" s="5">
        <v>1950000</v>
      </c>
    </row>
    <row r="9" spans="1:7" x14ac:dyDescent="0.3">
      <c r="A9" s="6" t="s">
        <v>58</v>
      </c>
      <c r="B9" s="4" t="s">
        <v>59</v>
      </c>
      <c r="C9" s="6" t="s">
        <v>60</v>
      </c>
      <c r="D9" s="4">
        <v>97</v>
      </c>
      <c r="E9" s="5">
        <v>1300000</v>
      </c>
      <c r="F9" s="5">
        <v>1740000</v>
      </c>
      <c r="G9" s="5">
        <v>1900000</v>
      </c>
    </row>
    <row r="10" spans="1:7" x14ac:dyDescent="0.3">
      <c r="A10" s="6" t="s">
        <v>61</v>
      </c>
      <c r="B10" s="4" t="s">
        <v>62</v>
      </c>
      <c r="C10" s="6" t="s">
        <v>53</v>
      </c>
      <c r="D10" s="4">
        <v>98</v>
      </c>
      <c r="E10" s="5">
        <v>1700000</v>
      </c>
      <c r="F10" s="5">
        <v>1850000</v>
      </c>
      <c r="G10" s="5">
        <v>1980000</v>
      </c>
    </row>
    <row r="11" spans="1:7" x14ac:dyDescent="0.3">
      <c r="A11" s="6" t="s">
        <v>63</v>
      </c>
      <c r="B11" s="4" t="s">
        <v>64</v>
      </c>
      <c r="C11" s="6" t="s">
        <v>47</v>
      </c>
      <c r="D11" s="4">
        <v>82</v>
      </c>
      <c r="E11" s="5">
        <v>1400000</v>
      </c>
      <c r="F11" s="5">
        <v>1550000</v>
      </c>
      <c r="G11" s="5">
        <v>1540000</v>
      </c>
    </row>
    <row r="12" spans="1:7" x14ac:dyDescent="0.3">
      <c r="A12" s="6" t="s">
        <v>65</v>
      </c>
      <c r="B12" s="4" t="s">
        <v>66</v>
      </c>
      <c r="C12" s="6" t="s">
        <v>60</v>
      </c>
      <c r="D12" s="4">
        <v>85</v>
      </c>
      <c r="E12" s="5">
        <v>1200000</v>
      </c>
      <c r="F12" s="5">
        <v>1800000</v>
      </c>
      <c r="G12" s="5">
        <v>1660000</v>
      </c>
    </row>
    <row r="14" spans="1:7" x14ac:dyDescent="0.3">
      <c r="A14" s="7" t="s">
        <v>1</v>
      </c>
    </row>
    <row r="15" spans="1:7" x14ac:dyDescent="0.3">
      <c r="A15" s="2" t="b">
        <f>AND(D3&gt;=90,G3&gt;=1800000)</f>
        <v>0</v>
      </c>
    </row>
    <row r="18" spans="1:5" x14ac:dyDescent="0.3">
      <c r="A18" s="7" t="s">
        <v>35</v>
      </c>
      <c r="B18" s="7" t="s">
        <v>36</v>
      </c>
      <c r="C18" s="7" t="s">
        <v>37</v>
      </c>
      <c r="D18" s="7" t="s">
        <v>39</v>
      </c>
      <c r="E18" s="7" t="s">
        <v>40</v>
      </c>
    </row>
    <row r="19" spans="1:5" x14ac:dyDescent="0.3">
      <c r="A19" s="6" t="s">
        <v>56</v>
      </c>
      <c r="B19" s="4" t="s">
        <v>57</v>
      </c>
      <c r="C19" s="6" t="s">
        <v>50</v>
      </c>
      <c r="D19" s="5">
        <v>1300000</v>
      </c>
      <c r="E19" s="5">
        <v>1770000</v>
      </c>
    </row>
    <row r="20" spans="1:5" x14ac:dyDescent="0.3">
      <c r="A20" s="6" t="s">
        <v>58</v>
      </c>
      <c r="B20" s="4" t="s">
        <v>59</v>
      </c>
      <c r="C20" s="6" t="s">
        <v>60</v>
      </c>
      <c r="D20" s="5">
        <v>1300000</v>
      </c>
      <c r="E20" s="5">
        <v>1740000</v>
      </c>
    </row>
    <row r="21" spans="1:5" x14ac:dyDescent="0.3">
      <c r="A21" s="6" t="s">
        <v>61</v>
      </c>
      <c r="B21" s="4" t="s">
        <v>62</v>
      </c>
      <c r="C21" s="6" t="s">
        <v>53</v>
      </c>
      <c r="D21" s="5">
        <v>1700000</v>
      </c>
      <c r="E21" s="5">
        <v>1850000</v>
      </c>
    </row>
  </sheetData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26"/>
  <sheetViews>
    <sheetView showGridLines="0" workbookViewId="0">
      <selection activeCell="G18" sqref="G18"/>
    </sheetView>
  </sheetViews>
  <sheetFormatPr defaultRowHeight="16.5" outlineLevelRow="1" outlineLevelCol="1" x14ac:dyDescent="0.3"/>
  <cols>
    <col min="3" max="3" width="6.875" customWidth="1"/>
    <col min="4" max="6" width="21.75" bestFit="1" customWidth="1" outlineLevel="1"/>
  </cols>
  <sheetData>
    <row r="1" spans="2:6" ht="17.25" thickBot="1" x14ac:dyDescent="0.35"/>
    <row r="2" spans="2:6" x14ac:dyDescent="0.3">
      <c r="B2" s="23" t="s">
        <v>94</v>
      </c>
      <c r="C2" s="24"/>
      <c r="D2" s="30"/>
      <c r="E2" s="30"/>
      <c r="F2" s="30"/>
    </row>
    <row r="3" spans="2:6" collapsed="1" x14ac:dyDescent="0.3">
      <c r="B3" s="22"/>
      <c r="C3" s="22"/>
      <c r="D3" s="31" t="s">
        <v>96</v>
      </c>
      <c r="E3" s="31" t="s">
        <v>91</v>
      </c>
      <c r="F3" s="31" t="s">
        <v>93</v>
      </c>
    </row>
    <row r="4" spans="2:6" ht="27" hidden="1" outlineLevel="1" x14ac:dyDescent="0.3">
      <c r="B4" s="26"/>
      <c r="C4" s="26"/>
      <c r="D4" s="19"/>
      <c r="E4" s="33" t="s">
        <v>92</v>
      </c>
      <c r="F4" s="33" t="s">
        <v>92</v>
      </c>
    </row>
    <row r="5" spans="2:6" x14ac:dyDescent="0.3">
      <c r="B5" s="27" t="s">
        <v>95</v>
      </c>
      <c r="C5" s="28"/>
      <c r="D5" s="25"/>
      <c r="E5" s="25"/>
      <c r="F5" s="25"/>
    </row>
    <row r="6" spans="2:6" outlineLevel="1" x14ac:dyDescent="0.3">
      <c r="B6" s="26"/>
      <c r="C6" s="26" t="s">
        <v>83</v>
      </c>
      <c r="D6" s="20">
        <v>1500000</v>
      </c>
      <c r="E6" s="32">
        <v>1625800</v>
      </c>
      <c r="F6" s="32">
        <v>1343570</v>
      </c>
    </row>
    <row r="7" spans="2:6" outlineLevel="1" x14ac:dyDescent="0.3">
      <c r="B7" s="26"/>
      <c r="C7" s="26" t="s">
        <v>84</v>
      </c>
      <c r="D7" s="20">
        <v>1400000</v>
      </c>
      <c r="E7" s="32">
        <v>1525800</v>
      </c>
      <c r="F7" s="32">
        <v>1243570</v>
      </c>
    </row>
    <row r="8" spans="2:6" outlineLevel="1" x14ac:dyDescent="0.3">
      <c r="B8" s="26"/>
      <c r="C8" s="26" t="s">
        <v>85</v>
      </c>
      <c r="D8" s="20">
        <v>1300000</v>
      </c>
      <c r="E8" s="32">
        <v>1425800</v>
      </c>
      <c r="F8" s="32">
        <v>1143570</v>
      </c>
    </row>
    <row r="9" spans="2:6" outlineLevel="1" x14ac:dyDescent="0.3">
      <c r="B9" s="26"/>
      <c r="C9" s="26" t="s">
        <v>86</v>
      </c>
      <c r="D9" s="20">
        <v>1200000</v>
      </c>
      <c r="E9" s="32">
        <v>1325800</v>
      </c>
      <c r="F9" s="32">
        <v>1043570</v>
      </c>
    </row>
    <row r="10" spans="2:6" x14ac:dyDescent="0.3">
      <c r="B10" s="27" t="s">
        <v>97</v>
      </c>
      <c r="C10" s="28"/>
      <c r="D10" s="25"/>
      <c r="E10" s="25"/>
      <c r="F10" s="25"/>
    </row>
    <row r="11" spans="2:6" outlineLevel="1" x14ac:dyDescent="0.3">
      <c r="B11" s="26"/>
      <c r="C11" s="26" t="s">
        <v>87</v>
      </c>
      <c r="D11" s="20">
        <v>150000</v>
      </c>
      <c r="E11" s="20">
        <v>162580</v>
      </c>
      <c r="F11" s="20">
        <v>134357</v>
      </c>
    </row>
    <row r="12" spans="2:6" outlineLevel="1" x14ac:dyDescent="0.3">
      <c r="B12" s="26"/>
      <c r="C12" s="26" t="s">
        <v>88</v>
      </c>
      <c r="D12" s="20">
        <v>140000</v>
      </c>
      <c r="E12" s="20">
        <v>152580</v>
      </c>
      <c r="F12" s="20">
        <v>124357</v>
      </c>
    </row>
    <row r="13" spans="2:6" outlineLevel="1" x14ac:dyDescent="0.3">
      <c r="B13" s="26"/>
      <c r="C13" s="26" t="s">
        <v>89</v>
      </c>
      <c r="D13" s="20">
        <v>292000</v>
      </c>
      <c r="E13" s="20">
        <v>317160</v>
      </c>
      <c r="F13" s="20">
        <v>260714</v>
      </c>
    </row>
    <row r="14" spans="2:6" ht="17.25" outlineLevel="1" thickBot="1" x14ac:dyDescent="0.35">
      <c r="B14" s="29"/>
      <c r="C14" s="29" t="s">
        <v>90</v>
      </c>
      <c r="D14" s="21">
        <v>120000</v>
      </c>
      <c r="E14" s="21">
        <v>132580</v>
      </c>
      <c r="F14" s="21">
        <v>104357</v>
      </c>
    </row>
    <row r="15" spans="2:6" x14ac:dyDescent="0.3">
      <c r="B15" t="s">
        <v>98</v>
      </c>
    </row>
    <row r="16" spans="2:6" x14ac:dyDescent="0.3">
      <c r="B16" t="s">
        <v>99</v>
      </c>
    </row>
    <row r="17" spans="2:6" x14ac:dyDescent="0.3">
      <c r="B17" t="s">
        <v>100</v>
      </c>
    </row>
    <row r="22" spans="2:6" x14ac:dyDescent="0.3">
      <c r="E22" s="18"/>
      <c r="F22" s="18"/>
    </row>
    <row r="23" spans="2:6" x14ac:dyDescent="0.3">
      <c r="E23" s="18"/>
      <c r="F23" s="18"/>
    </row>
    <row r="24" spans="2:6" x14ac:dyDescent="0.3">
      <c r="E24" s="18"/>
      <c r="F24" s="18"/>
    </row>
    <row r="25" spans="2:6" x14ac:dyDescent="0.3">
      <c r="E25" s="18"/>
      <c r="F25" s="18"/>
    </row>
    <row r="26" spans="2:6" x14ac:dyDescent="0.3">
      <c r="E26" s="18"/>
      <c r="F26" s="18"/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I13" sqref="I13"/>
    </sheetView>
  </sheetViews>
  <sheetFormatPr defaultRowHeight="16.5" x14ac:dyDescent="0.3"/>
  <cols>
    <col min="1" max="1" width="9.625" customWidth="1"/>
    <col min="2" max="2" width="11.625" customWidth="1"/>
    <col min="3" max="3" width="14.625" customWidth="1"/>
    <col min="4" max="4" width="10.625" customWidth="1"/>
    <col min="5" max="8" width="14.625" customWidth="1"/>
  </cols>
  <sheetData>
    <row r="2" spans="1:8" x14ac:dyDescent="0.3">
      <c r="A2" s="7" t="s">
        <v>35</v>
      </c>
      <c r="B2" s="7" t="s">
        <v>36</v>
      </c>
      <c r="C2" s="7" t="s">
        <v>37</v>
      </c>
      <c r="D2" s="7" t="s">
        <v>38</v>
      </c>
      <c r="E2" s="7" t="s">
        <v>39</v>
      </c>
      <c r="F2" s="7" t="s">
        <v>40</v>
      </c>
      <c r="G2" s="7" t="s">
        <v>41</v>
      </c>
      <c r="H2" s="7" t="s">
        <v>67</v>
      </c>
    </row>
    <row r="3" spans="1:8" x14ac:dyDescent="0.3">
      <c r="A3" s="6" t="s">
        <v>42</v>
      </c>
      <c r="B3" s="4" t="s">
        <v>43</v>
      </c>
      <c r="C3" s="6" t="s">
        <v>44</v>
      </c>
      <c r="D3" s="4">
        <v>85</v>
      </c>
      <c r="E3" s="5">
        <v>1200000</v>
      </c>
      <c r="F3" s="5">
        <v>1100000</v>
      </c>
      <c r="G3" s="5">
        <v>990000</v>
      </c>
      <c r="H3" s="5">
        <f>IF(G3&gt;F3,(E3*20%)+(G3-F3)*20%,MAX(E3*10%,(F3-G3)*10%))</f>
        <v>120000</v>
      </c>
    </row>
    <row r="4" spans="1:8" x14ac:dyDescent="0.3">
      <c r="A4" s="6" t="s">
        <v>54</v>
      </c>
      <c r="B4" s="4" t="s">
        <v>55</v>
      </c>
      <c r="C4" s="6" t="s">
        <v>44</v>
      </c>
      <c r="D4" s="4">
        <v>88</v>
      </c>
      <c r="E4" s="5">
        <v>1500000</v>
      </c>
      <c r="F4" s="5">
        <v>1540000</v>
      </c>
      <c r="G4" s="5">
        <v>1680000</v>
      </c>
      <c r="H4" s="5">
        <f t="shared" ref="H4:H12" si="0">IF(G4&gt;F4,(E4*20%)+(G4-F4)*20%,MAX(E4*10%,(F4-G4)*10%))</f>
        <v>328000</v>
      </c>
    </row>
    <row r="5" spans="1:8" x14ac:dyDescent="0.3">
      <c r="A5" s="6" t="s">
        <v>48</v>
      </c>
      <c r="B5" s="4" t="s">
        <v>49</v>
      </c>
      <c r="C5" s="6" t="s">
        <v>50</v>
      </c>
      <c r="D5" s="4">
        <v>89</v>
      </c>
      <c r="E5" s="5">
        <v>1100000</v>
      </c>
      <c r="F5" s="5">
        <v>1210000</v>
      </c>
      <c r="G5" s="5">
        <v>1390000</v>
      </c>
      <c r="H5" s="5">
        <f t="shared" si="0"/>
        <v>256000</v>
      </c>
    </row>
    <row r="6" spans="1:8" x14ac:dyDescent="0.3">
      <c r="A6" s="6" t="s">
        <v>56</v>
      </c>
      <c r="B6" s="4" t="s">
        <v>57</v>
      </c>
      <c r="C6" s="6" t="s">
        <v>50</v>
      </c>
      <c r="D6" s="4">
        <v>92</v>
      </c>
      <c r="E6" s="5">
        <v>1300000</v>
      </c>
      <c r="F6" s="5">
        <v>1770000</v>
      </c>
      <c r="G6" s="5">
        <v>1950000</v>
      </c>
      <c r="H6" s="5">
        <f t="shared" si="0"/>
        <v>296000</v>
      </c>
    </row>
    <row r="7" spans="1:8" x14ac:dyDescent="0.3">
      <c r="A7" s="6" t="s">
        <v>51</v>
      </c>
      <c r="B7" s="4" t="s">
        <v>52</v>
      </c>
      <c r="C7" s="6" t="s">
        <v>53</v>
      </c>
      <c r="D7" s="4">
        <v>95</v>
      </c>
      <c r="E7" s="5">
        <v>1000000</v>
      </c>
      <c r="F7" s="5">
        <v>1600000</v>
      </c>
      <c r="G7" s="5">
        <v>1780000</v>
      </c>
      <c r="H7" s="5">
        <f t="shared" si="0"/>
        <v>236000</v>
      </c>
    </row>
    <row r="8" spans="1:8" x14ac:dyDescent="0.3">
      <c r="A8" s="6" t="s">
        <v>61</v>
      </c>
      <c r="B8" s="4" t="s">
        <v>62</v>
      </c>
      <c r="C8" s="6" t="s">
        <v>53</v>
      </c>
      <c r="D8" s="4">
        <v>98</v>
      </c>
      <c r="E8" s="5">
        <v>1700000</v>
      </c>
      <c r="F8" s="5">
        <v>1850000</v>
      </c>
      <c r="G8" s="5">
        <v>1980000</v>
      </c>
      <c r="H8" s="5">
        <f t="shared" si="0"/>
        <v>366000</v>
      </c>
    </row>
    <row r="9" spans="1:8" x14ac:dyDescent="0.3">
      <c r="A9" s="6" t="s">
        <v>45</v>
      </c>
      <c r="B9" s="4" t="s">
        <v>46</v>
      </c>
      <c r="C9" s="6" t="s">
        <v>47</v>
      </c>
      <c r="D9" s="4">
        <v>78</v>
      </c>
      <c r="E9" s="5">
        <v>1500000</v>
      </c>
      <c r="F9" s="5">
        <v>1300000</v>
      </c>
      <c r="G9" s="5">
        <v>850000</v>
      </c>
      <c r="H9" s="5">
        <f t="shared" si="0"/>
        <v>150000</v>
      </c>
    </row>
    <row r="10" spans="1:8" x14ac:dyDescent="0.3">
      <c r="A10" s="6" t="s">
        <v>63</v>
      </c>
      <c r="B10" s="4" t="s">
        <v>64</v>
      </c>
      <c r="C10" s="6" t="s">
        <v>47</v>
      </c>
      <c r="D10" s="4">
        <v>82</v>
      </c>
      <c r="E10" s="5">
        <v>1400000</v>
      </c>
      <c r="F10" s="5">
        <v>1550000</v>
      </c>
      <c r="G10" s="5">
        <v>1540000</v>
      </c>
      <c r="H10" s="5">
        <f t="shared" si="0"/>
        <v>140000</v>
      </c>
    </row>
    <row r="11" spans="1:8" x14ac:dyDescent="0.3">
      <c r="A11" s="6" t="s">
        <v>58</v>
      </c>
      <c r="B11" s="4" t="s">
        <v>59</v>
      </c>
      <c r="C11" s="6" t="s">
        <v>60</v>
      </c>
      <c r="D11" s="4">
        <v>97</v>
      </c>
      <c r="E11" s="5">
        <v>1300000</v>
      </c>
      <c r="F11" s="5">
        <v>1740000</v>
      </c>
      <c r="G11" s="5">
        <v>1900000</v>
      </c>
      <c r="H11" s="5">
        <f t="shared" si="0"/>
        <v>292000</v>
      </c>
    </row>
    <row r="12" spans="1:8" x14ac:dyDescent="0.3">
      <c r="A12" s="6" t="s">
        <v>65</v>
      </c>
      <c r="B12" s="4" t="s">
        <v>66</v>
      </c>
      <c r="C12" s="6" t="s">
        <v>60</v>
      </c>
      <c r="D12" s="4">
        <v>85</v>
      </c>
      <c r="E12" s="5">
        <v>1200000</v>
      </c>
      <c r="F12" s="5">
        <v>1800000</v>
      </c>
      <c r="G12" s="5">
        <v>1660000</v>
      </c>
      <c r="H12" s="5">
        <f t="shared" si="0"/>
        <v>120000</v>
      </c>
    </row>
  </sheetData>
  <scenarios current="1" sqref="H9:H12">
    <scenario name="기본 수당 125800 인상" locked="1" count="4" user="Windows User" comment="만든 사람 Windows User 날짜 2019-07-18">
      <inputCells r="E9" val="1625800" numFmtId="41"/>
      <inputCells r="E10" val="1525800" numFmtId="41"/>
      <inputCells r="E11" val="1425800" numFmtId="41"/>
      <inputCells r="E12" val="1325800" numFmtId="41"/>
    </scenario>
    <scenario name="기본 수당 156430 인하" locked="1" count="4" user="Windows User" comment="만든 사람 Windows User 날짜 2019-07-18">
      <inputCells r="E9" val="1343570" numFmtId="41"/>
      <inputCells r="E10" val="1243570" numFmtId="41"/>
      <inputCells r="E11" val="1143570" numFmtId="41"/>
      <inputCells r="E12" val="1043570" numFmtId="41"/>
    </scenario>
  </scenarios>
  <sortState ref="A3:G12">
    <sortCondition ref="A3"/>
  </sortState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6"/>
  <sheetViews>
    <sheetView workbookViewId="0">
      <selection activeCell="G17" sqref="G17"/>
    </sheetView>
  </sheetViews>
  <sheetFormatPr defaultRowHeight="16.5" x14ac:dyDescent="0.3"/>
  <cols>
    <col min="1" max="1" width="15.375" customWidth="1"/>
    <col min="2" max="2" width="18.625" customWidth="1"/>
    <col min="3" max="6" width="14.625" customWidth="1"/>
    <col min="7" max="13" width="9.625" customWidth="1"/>
  </cols>
  <sheetData>
    <row r="3" spans="1:6" x14ac:dyDescent="0.3">
      <c r="A3" s="34"/>
      <c r="B3" s="34"/>
      <c r="C3" s="35" t="s">
        <v>37</v>
      </c>
      <c r="D3" s="34"/>
      <c r="E3" s="34"/>
      <c r="F3" s="34"/>
    </row>
    <row r="4" spans="1:6" x14ac:dyDescent="0.3">
      <c r="A4" s="35" t="s">
        <v>36</v>
      </c>
      <c r="B4" s="35" t="s">
        <v>104</v>
      </c>
      <c r="C4" s="36" t="s">
        <v>44</v>
      </c>
      <c r="D4" s="36" t="s">
        <v>50</v>
      </c>
      <c r="E4" s="36" t="s">
        <v>53</v>
      </c>
      <c r="F4" s="36" t="s">
        <v>101</v>
      </c>
    </row>
    <row r="5" spans="1:6" x14ac:dyDescent="0.3">
      <c r="A5" s="44" t="s">
        <v>43</v>
      </c>
      <c r="B5" s="36" t="s">
        <v>102</v>
      </c>
      <c r="C5" s="37">
        <v>1100000</v>
      </c>
      <c r="D5" s="37" t="s">
        <v>105</v>
      </c>
      <c r="E5" s="37" t="s">
        <v>105</v>
      </c>
      <c r="F5" s="37">
        <v>1100000</v>
      </c>
    </row>
    <row r="6" spans="1:6" x14ac:dyDescent="0.3">
      <c r="A6" s="45"/>
      <c r="B6" s="36" t="s">
        <v>103</v>
      </c>
      <c r="C6" s="37">
        <v>990000</v>
      </c>
      <c r="D6" s="37" t="s">
        <v>105</v>
      </c>
      <c r="E6" s="37" t="s">
        <v>105</v>
      </c>
      <c r="F6" s="37">
        <v>990000</v>
      </c>
    </row>
    <row r="7" spans="1:6" x14ac:dyDescent="0.3">
      <c r="A7" s="44" t="s">
        <v>52</v>
      </c>
      <c r="B7" s="36" t="s">
        <v>102</v>
      </c>
      <c r="C7" s="37" t="s">
        <v>105</v>
      </c>
      <c r="D7" s="37" t="s">
        <v>105</v>
      </c>
      <c r="E7" s="37">
        <v>1600000</v>
      </c>
      <c r="F7" s="37">
        <v>1600000</v>
      </c>
    </row>
    <row r="8" spans="1:6" x14ac:dyDescent="0.3">
      <c r="A8" s="45"/>
      <c r="B8" s="36" t="s">
        <v>103</v>
      </c>
      <c r="C8" s="37" t="s">
        <v>105</v>
      </c>
      <c r="D8" s="37" t="s">
        <v>105</v>
      </c>
      <c r="E8" s="37">
        <v>1780000</v>
      </c>
      <c r="F8" s="37">
        <v>1780000</v>
      </c>
    </row>
    <row r="9" spans="1:6" x14ac:dyDescent="0.3">
      <c r="A9" s="44" t="s">
        <v>55</v>
      </c>
      <c r="B9" s="36" t="s">
        <v>102</v>
      </c>
      <c r="C9" s="37">
        <v>1540000</v>
      </c>
      <c r="D9" s="37" t="s">
        <v>105</v>
      </c>
      <c r="E9" s="37" t="s">
        <v>105</v>
      </c>
      <c r="F9" s="37">
        <v>1540000</v>
      </c>
    </row>
    <row r="10" spans="1:6" x14ac:dyDescent="0.3">
      <c r="A10" s="45"/>
      <c r="B10" s="36" t="s">
        <v>103</v>
      </c>
      <c r="C10" s="37">
        <v>1680000</v>
      </c>
      <c r="D10" s="37" t="s">
        <v>105</v>
      </c>
      <c r="E10" s="37" t="s">
        <v>105</v>
      </c>
      <c r="F10" s="37">
        <v>1680000</v>
      </c>
    </row>
    <row r="11" spans="1:6" x14ac:dyDescent="0.3">
      <c r="A11" s="44" t="s">
        <v>57</v>
      </c>
      <c r="B11" s="36" t="s">
        <v>102</v>
      </c>
      <c r="C11" s="37" t="s">
        <v>105</v>
      </c>
      <c r="D11" s="37">
        <v>1770000</v>
      </c>
      <c r="E11" s="37" t="s">
        <v>105</v>
      </c>
      <c r="F11" s="37">
        <v>1770000</v>
      </c>
    </row>
    <row r="12" spans="1:6" x14ac:dyDescent="0.3">
      <c r="A12" s="45"/>
      <c r="B12" s="36" t="s">
        <v>103</v>
      </c>
      <c r="C12" s="37" t="s">
        <v>105</v>
      </c>
      <c r="D12" s="37">
        <v>1950000</v>
      </c>
      <c r="E12" s="37" t="s">
        <v>105</v>
      </c>
      <c r="F12" s="37">
        <v>1950000</v>
      </c>
    </row>
    <row r="13" spans="1:6" x14ac:dyDescent="0.3">
      <c r="A13" s="44" t="s">
        <v>49</v>
      </c>
      <c r="B13" s="36" t="s">
        <v>102</v>
      </c>
      <c r="C13" s="37" t="s">
        <v>105</v>
      </c>
      <c r="D13" s="37">
        <v>1210000</v>
      </c>
      <c r="E13" s="37" t="s">
        <v>105</v>
      </c>
      <c r="F13" s="37">
        <v>1210000</v>
      </c>
    </row>
    <row r="14" spans="1:6" x14ac:dyDescent="0.3">
      <c r="A14" s="45"/>
      <c r="B14" s="36" t="s">
        <v>103</v>
      </c>
      <c r="C14" s="37" t="s">
        <v>105</v>
      </c>
      <c r="D14" s="37">
        <v>1390000</v>
      </c>
      <c r="E14" s="37" t="s">
        <v>105</v>
      </c>
      <c r="F14" s="37">
        <v>1390000</v>
      </c>
    </row>
    <row r="15" spans="1:6" x14ac:dyDescent="0.3">
      <c r="A15" s="44" t="s">
        <v>62</v>
      </c>
      <c r="B15" s="36" t="s">
        <v>102</v>
      </c>
      <c r="C15" s="37" t="s">
        <v>105</v>
      </c>
      <c r="D15" s="37" t="s">
        <v>105</v>
      </c>
      <c r="E15" s="37">
        <v>1850000</v>
      </c>
      <c r="F15" s="37">
        <v>1850000</v>
      </c>
    </row>
    <row r="16" spans="1:6" x14ac:dyDescent="0.3">
      <c r="A16" s="45"/>
      <c r="B16" s="36" t="s">
        <v>103</v>
      </c>
      <c r="C16" s="37" t="s">
        <v>105</v>
      </c>
      <c r="D16" s="37" t="s">
        <v>105</v>
      </c>
      <c r="E16" s="37">
        <v>1980000</v>
      </c>
      <c r="F16" s="37">
        <v>1980000</v>
      </c>
    </row>
  </sheetData>
  <mergeCells count="6">
    <mergeCell ref="A15:A16"/>
    <mergeCell ref="A5:A6"/>
    <mergeCell ref="A7:A8"/>
    <mergeCell ref="A9:A10"/>
    <mergeCell ref="A11:A12"/>
    <mergeCell ref="A13:A14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9.625" customWidth="1"/>
    <col min="2" max="2" width="11.625" customWidth="1"/>
    <col min="3" max="3" width="14.625" customWidth="1"/>
    <col min="4" max="4" width="10.625" customWidth="1"/>
    <col min="5" max="7" width="14.625" customWidth="1"/>
  </cols>
  <sheetData>
    <row r="2" spans="1:7" x14ac:dyDescent="0.3">
      <c r="A2" s="7" t="s">
        <v>35</v>
      </c>
      <c r="B2" s="7" t="s">
        <v>36</v>
      </c>
      <c r="C2" s="7" t="s">
        <v>37</v>
      </c>
      <c r="D2" s="7" t="s">
        <v>38</v>
      </c>
      <c r="E2" s="7" t="s">
        <v>39</v>
      </c>
      <c r="F2" s="7" t="s">
        <v>40</v>
      </c>
      <c r="G2" s="7" t="s">
        <v>41</v>
      </c>
    </row>
    <row r="3" spans="1:7" x14ac:dyDescent="0.3">
      <c r="A3" s="6" t="s">
        <v>42</v>
      </c>
      <c r="B3" s="4" t="s">
        <v>43</v>
      </c>
      <c r="C3" s="6" t="s">
        <v>44</v>
      </c>
      <c r="D3" s="4">
        <v>85</v>
      </c>
      <c r="E3" s="5">
        <v>1200000</v>
      </c>
      <c r="F3" s="5">
        <v>1100000</v>
      </c>
      <c r="G3" s="5">
        <v>990000</v>
      </c>
    </row>
    <row r="4" spans="1:7" x14ac:dyDescent="0.3">
      <c r="A4" s="6" t="s">
        <v>45</v>
      </c>
      <c r="B4" s="4" t="s">
        <v>46</v>
      </c>
      <c r="C4" s="6" t="s">
        <v>47</v>
      </c>
      <c r="D4" s="4">
        <v>78</v>
      </c>
      <c r="E4" s="5">
        <v>1500000</v>
      </c>
      <c r="F4" s="5">
        <v>1300000</v>
      </c>
      <c r="G4" s="5">
        <v>850000</v>
      </c>
    </row>
    <row r="5" spans="1:7" x14ac:dyDescent="0.3">
      <c r="A5" s="6" t="s">
        <v>48</v>
      </c>
      <c r="B5" s="4" t="s">
        <v>49</v>
      </c>
      <c r="C5" s="6" t="s">
        <v>50</v>
      </c>
      <c r="D5" s="4">
        <v>89</v>
      </c>
      <c r="E5" s="5">
        <v>1100000</v>
      </c>
      <c r="F5" s="5">
        <v>1210000</v>
      </c>
      <c r="G5" s="5">
        <v>1390000</v>
      </c>
    </row>
    <row r="6" spans="1:7" x14ac:dyDescent="0.3">
      <c r="A6" s="6" t="s">
        <v>51</v>
      </c>
      <c r="B6" s="4" t="s">
        <v>52</v>
      </c>
      <c r="C6" s="6" t="s">
        <v>53</v>
      </c>
      <c r="D6" s="4">
        <v>95</v>
      </c>
      <c r="E6" s="5">
        <v>1000000</v>
      </c>
      <c r="F6" s="5">
        <v>1600000</v>
      </c>
      <c r="G6" s="5">
        <v>1780000</v>
      </c>
    </row>
    <row r="7" spans="1:7" x14ac:dyDescent="0.3">
      <c r="A7" s="6" t="s">
        <v>54</v>
      </c>
      <c r="B7" s="4" t="s">
        <v>55</v>
      </c>
      <c r="C7" s="6" t="s">
        <v>44</v>
      </c>
      <c r="D7" s="4">
        <v>88</v>
      </c>
      <c r="E7" s="5">
        <v>1500000</v>
      </c>
      <c r="F7" s="5">
        <v>1540000</v>
      </c>
      <c r="G7" s="5">
        <v>1680000</v>
      </c>
    </row>
    <row r="8" spans="1:7" x14ac:dyDescent="0.3">
      <c r="A8" s="6" t="s">
        <v>56</v>
      </c>
      <c r="B8" s="4" t="s">
        <v>57</v>
      </c>
      <c r="C8" s="6" t="s">
        <v>50</v>
      </c>
      <c r="D8" s="4">
        <v>92</v>
      </c>
      <c r="E8" s="5">
        <v>1300000</v>
      </c>
      <c r="F8" s="5">
        <v>1770000</v>
      </c>
      <c r="G8" s="5">
        <v>1950000</v>
      </c>
    </row>
    <row r="9" spans="1:7" x14ac:dyDescent="0.3">
      <c r="A9" s="6" t="s">
        <v>58</v>
      </c>
      <c r="B9" s="4" t="s">
        <v>59</v>
      </c>
      <c r="C9" s="6" t="s">
        <v>60</v>
      </c>
      <c r="D9" s="4">
        <v>97</v>
      </c>
      <c r="E9" s="5">
        <v>1300000</v>
      </c>
      <c r="F9" s="5">
        <v>1740000</v>
      </c>
      <c r="G9" s="5">
        <v>1900000</v>
      </c>
    </row>
    <row r="10" spans="1:7" x14ac:dyDescent="0.3">
      <c r="A10" s="6" t="s">
        <v>61</v>
      </c>
      <c r="B10" s="4" t="s">
        <v>62</v>
      </c>
      <c r="C10" s="6" t="s">
        <v>53</v>
      </c>
      <c r="D10" s="4">
        <v>98</v>
      </c>
      <c r="E10" s="5">
        <v>1700000</v>
      </c>
      <c r="F10" s="5">
        <v>1850000</v>
      </c>
      <c r="G10" s="5">
        <v>1980000</v>
      </c>
    </row>
    <row r="11" spans="1:7" x14ac:dyDescent="0.3">
      <c r="A11" s="6" t="s">
        <v>63</v>
      </c>
      <c r="B11" s="4" t="s">
        <v>64</v>
      </c>
      <c r="C11" s="6" t="s">
        <v>47</v>
      </c>
      <c r="D11" s="4">
        <v>82</v>
      </c>
      <c r="E11" s="5">
        <v>1400000</v>
      </c>
      <c r="F11" s="5">
        <v>1550000</v>
      </c>
      <c r="G11" s="5">
        <v>1540000</v>
      </c>
    </row>
    <row r="12" spans="1:7" x14ac:dyDescent="0.3">
      <c r="A12" s="6" t="s">
        <v>65</v>
      </c>
      <c r="B12" s="4" t="s">
        <v>66</v>
      </c>
      <c r="C12" s="6" t="s">
        <v>60</v>
      </c>
      <c r="D12" s="4">
        <v>85</v>
      </c>
      <c r="E12" s="5">
        <v>1200000</v>
      </c>
      <c r="F12" s="5">
        <v>1800000</v>
      </c>
      <c r="G12" s="5">
        <v>1660000</v>
      </c>
    </row>
  </sheetData>
  <sortState ref="A17:G26">
    <sortCondition descending="1" ref="C16"/>
  </sortState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I27" sqref="I27"/>
    </sheetView>
  </sheetViews>
  <sheetFormatPr defaultRowHeight="16.5" x14ac:dyDescent="0.3"/>
  <cols>
    <col min="1" max="1" width="10.625" customWidth="1"/>
    <col min="2" max="2" width="14.625" customWidth="1"/>
    <col min="3" max="3" width="10.625" customWidth="1"/>
    <col min="4" max="5" width="14.625" customWidth="1"/>
  </cols>
  <sheetData>
    <row r="2" spans="1:5" x14ac:dyDescent="0.3">
      <c r="A2" s="7" t="s">
        <v>36</v>
      </c>
      <c r="B2" s="7" t="s">
        <v>37</v>
      </c>
      <c r="C2" s="7" t="s">
        <v>38</v>
      </c>
      <c r="D2" s="7" t="s">
        <v>40</v>
      </c>
      <c r="E2" s="7" t="s">
        <v>41</v>
      </c>
    </row>
    <row r="3" spans="1:5" x14ac:dyDescent="0.3">
      <c r="A3" s="4" t="s">
        <v>59</v>
      </c>
      <c r="B3" s="6" t="s">
        <v>60</v>
      </c>
      <c r="C3" s="4">
        <v>97</v>
      </c>
      <c r="D3" s="8">
        <v>1740000</v>
      </c>
      <c r="E3" s="8">
        <v>1900000</v>
      </c>
    </row>
    <row r="4" spans="1:5" x14ac:dyDescent="0.3">
      <c r="A4" s="4" t="s">
        <v>66</v>
      </c>
      <c r="B4" s="6" t="s">
        <v>60</v>
      </c>
      <c r="C4" s="4">
        <v>85</v>
      </c>
      <c r="D4" s="8">
        <v>1800000</v>
      </c>
      <c r="E4" s="8">
        <v>1660000</v>
      </c>
    </row>
    <row r="5" spans="1:5" x14ac:dyDescent="0.3">
      <c r="A5" s="4" t="s">
        <v>46</v>
      </c>
      <c r="B5" s="6" t="s">
        <v>47</v>
      </c>
      <c r="C5" s="4">
        <v>78</v>
      </c>
      <c r="D5" s="8">
        <v>1300000</v>
      </c>
      <c r="E5" s="8">
        <v>850000</v>
      </c>
    </row>
    <row r="6" spans="1:5" x14ac:dyDescent="0.3">
      <c r="A6" s="4" t="s">
        <v>64</v>
      </c>
      <c r="B6" s="6" t="s">
        <v>47</v>
      </c>
      <c r="C6" s="4">
        <v>82</v>
      </c>
      <c r="D6" s="8">
        <v>1550000</v>
      </c>
      <c r="E6" s="8">
        <v>1540000</v>
      </c>
    </row>
  </sheetData>
  <phoneticPr fontId="2" type="noConversion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실적보고서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스프레드시트</dc:title>
  <dc:subject>A형</dc:subject>
  <dc:creator>장한수</dc:creator>
  <cp:lastModifiedBy>서희종</cp:lastModifiedBy>
  <dcterms:created xsi:type="dcterms:W3CDTF">2014-12-10T01:47:46Z</dcterms:created>
  <dcterms:modified xsi:type="dcterms:W3CDTF">2019-08-19T04:02:27Z</dcterms:modified>
</cp:coreProperties>
</file>