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10" yWindow="390" windowWidth="22260" windowHeight="11055" tabRatio="851"/>
  </bookViews>
  <sheets>
    <sheet name="주문내역" sheetId="1" r:id="rId1"/>
    <sheet name="부분합" sheetId="2" r:id="rId2"/>
    <sheet name="필터" sheetId="4" r:id="rId3"/>
    <sheet name="시나리오 요약" sheetId="13" r:id="rId4"/>
    <sheet name="시나리오" sheetId="5" r:id="rId5"/>
    <sheet name="피벗테이블 정답" sheetId="9" r:id="rId6"/>
    <sheet name="피벗테이블" sheetId="6" r:id="rId7"/>
    <sheet name="차트" sheetId="7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9" i="2" l="1"/>
  <c r="F19" i="2"/>
  <c r="G17" i="2"/>
  <c r="F17" i="2"/>
  <c r="G12" i="2"/>
  <c r="F12" i="2"/>
  <c r="G6" i="2"/>
  <c r="F6" i="2"/>
  <c r="F20" i="2" s="1"/>
  <c r="E20" i="2"/>
  <c r="F18" i="2"/>
  <c r="E18" i="2"/>
  <c r="F13" i="2"/>
  <c r="E13" i="2"/>
  <c r="F7" i="2"/>
  <c r="E7" i="2"/>
  <c r="E14" i="1"/>
  <c r="G10" i="5" l="1"/>
  <c r="G11" i="5"/>
  <c r="G12" i="5"/>
  <c r="G4" i="5"/>
  <c r="G5" i="5"/>
  <c r="G6" i="5"/>
  <c r="G7" i="5"/>
  <c r="G8" i="5"/>
  <c r="G9" i="5"/>
  <c r="G3" i="5"/>
  <c r="A15" i="4" l="1"/>
  <c r="E13" i="1"/>
  <c r="I4" i="1" l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</calcChain>
</file>

<file path=xl/sharedStrings.xml><?xml version="1.0" encoding="utf-8"?>
<sst xmlns="http://schemas.openxmlformats.org/spreadsheetml/2006/main" count="269" uniqueCount="82">
  <si>
    <t>주문일자</t>
    <phoneticPr fontId="1" type="noConversion"/>
  </si>
  <si>
    <t>총액</t>
    <phoneticPr fontId="1" type="noConversion"/>
  </si>
  <si>
    <t>공급가액</t>
    <phoneticPr fontId="1" type="noConversion"/>
  </si>
  <si>
    <t>수량</t>
    <phoneticPr fontId="1" type="noConversion"/>
  </si>
  <si>
    <t>결제방법</t>
    <phoneticPr fontId="1" type="noConversion"/>
  </si>
  <si>
    <t>상품명</t>
    <phoneticPr fontId="1" type="noConversion"/>
  </si>
  <si>
    <t>스타터키트</t>
    <phoneticPr fontId="1" type="noConversion"/>
  </si>
  <si>
    <t>전문가용키트</t>
    <phoneticPr fontId="1" type="noConversion"/>
  </si>
  <si>
    <t>전문가용키트</t>
    <phoneticPr fontId="1" type="noConversion"/>
  </si>
  <si>
    <t>전문가용키트</t>
    <phoneticPr fontId="1" type="noConversion"/>
  </si>
  <si>
    <t>중급키트</t>
    <phoneticPr fontId="1" type="noConversion"/>
  </si>
  <si>
    <t>중급키트</t>
    <phoneticPr fontId="1" type="noConversion"/>
  </si>
  <si>
    <t>주문처</t>
    <phoneticPr fontId="1" type="noConversion"/>
  </si>
  <si>
    <t>가나중학교</t>
    <phoneticPr fontId="1" type="noConversion"/>
  </si>
  <si>
    <t>가나중학교</t>
    <phoneticPr fontId="1" type="noConversion"/>
  </si>
  <si>
    <t>가나중학교</t>
    <phoneticPr fontId="1" type="noConversion"/>
  </si>
  <si>
    <t>한국고등학교</t>
    <phoneticPr fontId="1" type="noConversion"/>
  </si>
  <si>
    <t>한국고등학교</t>
    <phoneticPr fontId="1" type="noConversion"/>
  </si>
  <si>
    <t>한국고등학교</t>
    <phoneticPr fontId="1" type="noConversion"/>
  </si>
  <si>
    <t>세계고등학교</t>
    <phoneticPr fontId="1" type="noConversion"/>
  </si>
  <si>
    <t>세계고등학교</t>
    <phoneticPr fontId="1" type="noConversion"/>
  </si>
  <si>
    <t>세계고등학교</t>
    <phoneticPr fontId="1" type="noConversion"/>
  </si>
  <si>
    <t>신용카드</t>
    <phoneticPr fontId="1" type="noConversion"/>
  </si>
  <si>
    <t>신용카드</t>
    <phoneticPr fontId="1" type="noConversion"/>
  </si>
  <si>
    <t>계좌이체</t>
    <phoneticPr fontId="1" type="noConversion"/>
  </si>
  <si>
    <t>계좌이체</t>
    <phoneticPr fontId="1" type="noConversion"/>
  </si>
  <si>
    <t>선불카드</t>
    <phoneticPr fontId="1" type="noConversion"/>
  </si>
  <si>
    <t>선불카드</t>
    <phoneticPr fontId="1" type="noConversion"/>
  </si>
  <si>
    <t>선불카드</t>
    <phoneticPr fontId="1" type="noConversion"/>
  </si>
  <si>
    <t>'상품명'이 "스타터키트"인 '총액'의 합계</t>
    <phoneticPr fontId="1" type="noConversion"/>
  </si>
  <si>
    <t>'공급가액'의 최대값-최소값 차이</t>
    <phoneticPr fontId="1" type="noConversion"/>
  </si>
  <si>
    <t>고급키트</t>
  </si>
  <si>
    <t>고급키트</t>
    <phoneticPr fontId="1" type="noConversion"/>
  </si>
  <si>
    <t>세계고등학교</t>
  </si>
  <si>
    <t>선불카드</t>
  </si>
  <si>
    <t>DIY키트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</si>
  <si>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</si>
  <si>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</si>
  <si>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</si>
  <si>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한국고등학교</t>
    <phoneticPr fontId="1" type="noConversion"/>
  </si>
  <si>
    <t>세계고등학교</t>
    <phoneticPr fontId="1" type="noConversion"/>
  </si>
  <si>
    <t>순위</t>
    <phoneticPr fontId="1" type="noConversion"/>
  </si>
  <si>
    <t>비고</t>
    <phoneticPr fontId="1" type="noConversion"/>
  </si>
  <si>
    <t>계좌이체 최대값</t>
  </si>
  <si>
    <t>선불카드 최대값</t>
  </si>
  <si>
    <t>신용카드 최대값</t>
  </si>
  <si>
    <t>전체 최대값</t>
  </si>
  <si>
    <t>계좌이체 요약</t>
  </si>
  <si>
    <t>선불카드 요약</t>
  </si>
  <si>
    <t>신용카드 요약</t>
  </si>
  <si>
    <t>총합계</t>
  </si>
  <si>
    <t>조건</t>
    <phoneticPr fontId="1" type="noConversion"/>
  </si>
  <si>
    <t>$E$3</t>
  </si>
  <si>
    <t>$E$8</t>
  </si>
  <si>
    <t>$E$12</t>
  </si>
  <si>
    <t>$G$3</t>
  </si>
  <si>
    <t>$G$8</t>
  </si>
  <si>
    <t>$G$12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</si>
  <si>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</si>
  <si>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</si>
  <si>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</si>
  <si>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</si>
  <si>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</si>
  <si>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</si>
  <si>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</si>
  <si>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가나중학교</t>
  </si>
  <si>
    <t>한국고등학교</t>
  </si>
  <si>
    <t>전문가용키트</t>
  </si>
  <si>
    <t>중급키트</t>
  </si>
  <si>
    <t>전체 최대값 : 수량</t>
  </si>
  <si>
    <t>최대값 : 수량</t>
  </si>
  <si>
    <t>전체 최대값 : 총액</t>
  </si>
  <si>
    <t>최대값 : 총액</t>
  </si>
  <si>
    <t>***</t>
  </si>
  <si>
    <t>상품명</t>
  </si>
  <si>
    <t>주문처</t>
  </si>
  <si>
    <t>값</t>
  </si>
  <si>
    <t>'공급가액' 중 두 번째로 큰 값</t>
    <phoneticPr fontId="1" type="noConversion"/>
  </si>
  <si>
    <t>공급가액 4580 증가</t>
  </si>
  <si>
    <t>실거래액</t>
    <phoneticPr fontId="1" type="noConversion"/>
  </si>
  <si>
    <t>만든 사람 만든 이 날짜 2019-08-02
수정한 사람 Windows User 날짜 2019-08-24</t>
  </si>
  <si>
    <t>공급가액 3485 감소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</si>
</sst>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&quot;개&quot;"/>
    <numFmt numFmtId="178" formatCode="#,##0&quot;원&quot;"/>
  </numFmts>
  <fonts count="10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indexed="9"/>
      <name val="맑은 고딕"/>
      <family val="2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indexed="18"/>
      <name val="맑은 고딕"/>
      <family val="2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 applyAlignment="1"/>
    <xf numFmtId="176" fontId="0" fillId="0" borderId="0" xfId="0" applyNumberFormat="1" applyFill="1" applyBorder="1" applyAlignment="1"/>
    <xf numFmtId="176" fontId="0" fillId="0" borderId="7" xfId="0" applyNumberFormat="1" applyFill="1" applyBorder="1" applyAlignment="1"/>
    <xf numFmtId="0" fontId="4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0" fillId="0" borderId="4" xfId="0" applyFill="1" applyBorder="1" applyAlignment="1"/>
    <xf numFmtId="0" fontId="5" fillId="5" borderId="0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176" fontId="0" fillId="6" borderId="0" xfId="0" applyNumberFormat="1" applyFill="1" applyBorder="1" applyAlignment="1"/>
    <xf numFmtId="0" fontId="8" fillId="0" borderId="0" xfId="0" applyFont="1" applyFill="1" applyBorder="1" applyAlignment="1">
      <alignment vertical="top" wrapText="1"/>
    </xf>
    <xf numFmtId="0" fontId="0" fillId="0" borderId="0" xfId="0" pivotButton="1" applyAlignment="1">
      <alignment horizontal="center"/>
    </xf>
    <xf numFmtId="176" fontId="0" fillId="0" borderId="0" xfId="0" applyNumberFormat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76" fontId="2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6" fontId="2" fillId="0" borderId="0" xfId="0" applyNumberFormat="1" applyFont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NumberFormat="1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6" fontId="0" fillId="0" borderId="0" xfId="0" applyNumberFormat="1"/>
    <xf numFmtId="17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3" borderId="3" xfId="0" quotePrefix="1" applyFont="1" applyFill="1" applyBorder="1" applyAlignment="1">
      <alignment horizontal="center" vertical="center"/>
    </xf>
    <xf numFmtId="0" fontId="9" fillId="3" borderId="4" xfId="0" quotePrefix="1" applyFont="1" applyFill="1" applyBorder="1" applyAlignment="1">
      <alignment horizontal="center" vertical="center"/>
    </xf>
    <xf numFmtId="0" fontId="9" fillId="3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표준" xfId="0" builtinId="0"/>
  </cellStyles>
  <dxfs count="3">
    <dxf>
      <numFmt numFmtId="176" formatCode="#,##0_ "/>
    </dxf>
    <dxf>
      <alignment horizontal="center" readingOrder="0"/>
    </dxf>
    <dxf>
      <font>
        <b/>
        <i/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b="0" i="1">
                <a:latin typeface="궁서" panose="02030600000101010101" pitchFamily="18" charset="-127"/>
                <a:ea typeface="궁서" panose="02030600000101010101" pitchFamily="18" charset="-127"/>
              </a:defRPr>
            </a:pPr>
            <a:r>
              <a:rPr lang="ko-KR" sz="1800" b="0" i="1">
                <a:latin typeface="궁서" panose="02030600000101010101" pitchFamily="18" charset="-127"/>
                <a:ea typeface="궁서" panose="02030600000101010101" pitchFamily="18" charset="-127"/>
              </a:rPr>
              <a:t>교육키트 주문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차트!$C$2</c:f>
              <c:strCache>
                <c:ptCount val="1"/>
                <c:pt idx="0">
                  <c:v>상반기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스타터키트</c:v>
                </c:pt>
                <c:pt idx="1">
                  <c:v>중급키트</c:v>
                </c:pt>
                <c:pt idx="2">
                  <c:v>전문가용키트</c:v>
                </c:pt>
                <c:pt idx="3">
                  <c:v>고급키트</c:v>
                </c:pt>
                <c:pt idx="4">
                  <c:v>DIY키트</c:v>
                </c:pt>
              </c:strCache>
            </c:strRef>
          </c:cat>
          <c:val>
            <c:numRef>
              <c:f>차트!$C$3:$C$7</c:f>
              <c:numCache>
                <c:formatCode>#,##0_ </c:formatCode>
                <c:ptCount val="5"/>
                <c:pt idx="0">
                  <c:v>291800</c:v>
                </c:pt>
                <c:pt idx="1">
                  <c:v>318500</c:v>
                </c:pt>
                <c:pt idx="2">
                  <c:v>157600</c:v>
                </c:pt>
                <c:pt idx="3">
                  <c:v>133000</c:v>
                </c:pt>
                <c:pt idx="4">
                  <c:v>20200</c:v>
                </c:pt>
              </c:numCache>
            </c:numRef>
          </c:val>
        </c:ser>
        <c:ser>
          <c:idx val="1"/>
          <c:order val="1"/>
          <c:tx>
            <c:strRef>
              <c:f>차트!$D$2</c:f>
              <c:strCache>
                <c:ptCount val="1"/>
                <c:pt idx="0">
                  <c:v>하반기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스타터키트</c:v>
                </c:pt>
                <c:pt idx="1">
                  <c:v>중급키트</c:v>
                </c:pt>
                <c:pt idx="2">
                  <c:v>전문가용키트</c:v>
                </c:pt>
                <c:pt idx="3">
                  <c:v>고급키트</c:v>
                </c:pt>
                <c:pt idx="4">
                  <c:v>DIY키트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200400</c:v>
                </c:pt>
                <c:pt idx="1">
                  <c:v>224700</c:v>
                </c:pt>
                <c:pt idx="2">
                  <c:v>250100</c:v>
                </c:pt>
                <c:pt idx="3">
                  <c:v>316500</c:v>
                </c:pt>
                <c:pt idx="4">
                  <c:v>16700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48864"/>
        <c:axId val="223750400"/>
      </c:barChart>
      <c:catAx>
        <c:axId val="22374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3750400"/>
        <c:crosses val="autoZero"/>
        <c:auto val="1"/>
        <c:lblAlgn val="ctr"/>
        <c:lblOffset val="100"/>
        <c:noMultiLvlLbl val="0"/>
      </c:catAx>
      <c:valAx>
        <c:axId val="223750400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23748864"/>
        <c:crosses val="autoZero"/>
        <c:crossBetween val="between"/>
      </c:valAx>
      <c:spPr>
        <a:gradFill flip="none" rotWithShape="1"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34925" cmpd="sng">
      <a:solidFill>
        <a:srgbClr val="002060"/>
      </a:solidFill>
      <a:prstDash val="sysDash"/>
    </a:ln>
  </c:spPr>
  <c:txPr>
    <a:bodyPr/>
    <a:lstStyle/>
    <a:p>
      <a:pPr>
        <a:defRPr sz="1100">
          <a:latin typeface="굴림" panose="020B0600000101010101" pitchFamily="50" charset="-127"/>
          <a:ea typeface="굴림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28576</xdr:rowOff>
    </xdr:from>
    <xdr:to>
      <xdr:col>7</xdr:col>
      <xdr:colOff>790575</xdr:colOff>
      <xdr:row>0</xdr:row>
      <xdr:rowOff>990600</xdr:rowOff>
    </xdr:to>
    <xdr:sp macro="" textlink="">
      <xdr:nvSpPr>
        <xdr:cNvPr id="2" name="평행 사변형 1"/>
        <xdr:cNvSpPr/>
      </xdr:nvSpPr>
      <xdr:spPr>
        <a:xfrm>
          <a:off x="1104900" y="28576"/>
          <a:ext cx="6648450" cy="962024"/>
        </a:xfrm>
        <a:prstGeom prst="parallelogram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800" b="0" i="1">
              <a:latin typeface="궁서" panose="02030600000101010101" pitchFamily="18" charset="-127"/>
              <a:ea typeface="궁서" panose="02030600000101010101" pitchFamily="18" charset="-127"/>
            </a:rPr>
            <a:t>교육용 키트 주문 내역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9</xdr:row>
      <xdr:rowOff>23812</xdr:rowOff>
    </xdr:from>
    <xdr:to>
      <xdr:col>7</xdr:col>
      <xdr:colOff>666750</xdr:colOff>
      <xdr:row>25</xdr:row>
      <xdr:rowOff>200025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만든 이" refreshedDate="43651.293849189817" createdVersion="4" refreshedVersion="4" minRefreshableVersion="3" recordCount="10">
  <cacheSource type="worksheet">
    <worksheetSource ref="A2:G12" sheet="피벗테이블"/>
  </cacheSource>
  <cacheFields count="7">
    <cacheField name="주문일자" numFmtId="14">
      <sharedItems containsSemiMixedTypes="0" containsNonDate="0" containsDate="1" containsString="0" minDate="2019-03-08T00:00:00" maxDate="2019-07-01T00:00:00"/>
    </cacheField>
    <cacheField name="상품명" numFmtId="0">
      <sharedItems count="4">
        <s v="스타터키트"/>
        <s v="중급키트"/>
        <s v="전문가용키트"/>
        <s v="고급키트"/>
      </sharedItems>
    </cacheField>
    <cacheField name="주문처" numFmtId="0">
      <sharedItems count="3">
        <s v="가나중학교"/>
        <s v="한국고등학교"/>
        <s v="세계고등학교"/>
      </sharedItems>
    </cacheField>
    <cacheField name="결제방법" numFmtId="0">
      <sharedItems/>
    </cacheField>
    <cacheField name="공급가액" numFmtId="0">
      <sharedItems containsSemiMixedTypes="0" containsString="0" containsNumber="1" containsInteger="1" minValue="21400" maxValue="52100" count="4">
        <n v="21400"/>
        <n v="38800"/>
        <n v="45300"/>
        <n v="52100"/>
      </sharedItems>
    </cacheField>
    <cacheField name="수량" numFmtId="0">
      <sharedItems containsSemiMixedTypes="0" containsString="0" containsNumber="1" containsInteger="1" minValue="9" maxValue="28"/>
    </cacheField>
    <cacheField name="총액" numFmtId="0">
      <sharedItems containsSemiMixedTypes="0" containsString="0" containsNumber="1" containsInteger="1" minValue="407700" maxValue="781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d v="2019-03-08T00:00:00"/>
    <x v="0"/>
    <x v="0"/>
    <s v="신용카드"/>
    <x v="0"/>
    <n v="23"/>
    <n v="492200"/>
  </r>
  <r>
    <d v="2019-03-11T00:00:00"/>
    <x v="1"/>
    <x v="1"/>
    <s v="계좌이체"/>
    <x v="1"/>
    <n v="14"/>
    <n v="543200"/>
  </r>
  <r>
    <d v="2019-03-26T00:00:00"/>
    <x v="2"/>
    <x v="2"/>
    <s v="선불카드"/>
    <x v="2"/>
    <n v="9"/>
    <n v="407700"/>
  </r>
  <r>
    <d v="2019-03-31T00:00:00"/>
    <x v="0"/>
    <x v="0"/>
    <s v="계좌이체"/>
    <x v="0"/>
    <n v="28"/>
    <n v="599200"/>
  </r>
  <r>
    <d v="2019-05-12T00:00:00"/>
    <x v="3"/>
    <x v="2"/>
    <s v="선불카드"/>
    <x v="3"/>
    <n v="15"/>
    <n v="781500"/>
  </r>
  <r>
    <d v="2019-05-20T00:00:00"/>
    <x v="2"/>
    <x v="1"/>
    <s v="신용카드"/>
    <x v="2"/>
    <n v="12"/>
    <n v="543600"/>
  </r>
  <r>
    <d v="2019-05-25T00:00:00"/>
    <x v="1"/>
    <x v="0"/>
    <s v="선불카드"/>
    <x v="1"/>
    <n v="18"/>
    <n v="698400"/>
  </r>
  <r>
    <d v="2019-06-08T00:00:00"/>
    <x v="0"/>
    <x v="2"/>
    <s v="계좌이체"/>
    <x v="0"/>
    <n v="25"/>
    <n v="535000"/>
  </r>
  <r>
    <d v="2019-06-14T00:00:00"/>
    <x v="2"/>
    <x v="1"/>
    <s v="선불카드"/>
    <x v="2"/>
    <n v="13"/>
    <n v="588900"/>
  </r>
  <r>
    <d v="2019-06-30T00:00:00"/>
    <x v="1"/>
    <x v="2"/>
    <s v="신용카드"/>
    <x v="1"/>
    <n v="20"/>
    <n v="77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compact="0" numFmtId="14" outline="0" showAll="0"/>
    <pivotField axis="axisCol" compact="0" outline="0" showAll="0">
      <items count="5">
        <item x="3"/>
        <item h="1" x="0"/>
        <item x="2"/>
        <item x="1"/>
        <item t="default"/>
      </items>
    </pivotField>
    <pivotField axis="axisRow"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dataField="1" compact="0" outline="0" showAll="0"/>
    <pivotField dataField="1" compact="0" outline="0" showAll="0"/>
  </pivotFields>
  <rowFields count="2">
    <field x="2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2"/>
    </i>
    <i>
      <x v="3"/>
    </i>
  </colItems>
  <dataFields count="2">
    <dataField name="최대값 : 수량" fld="5" subtotal="max" baseField="2" baseItem="0"/>
    <dataField name="최대값 : 총액" fld="6" subtotal="max" baseField="2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14.125" customWidth="1"/>
    <col min="2" max="2" width="16.25" customWidth="1"/>
    <col min="3" max="3" width="15.375" customWidth="1"/>
    <col min="4" max="4" width="13.75" customWidth="1"/>
    <col min="5" max="9" width="10.625" customWidth="1"/>
  </cols>
  <sheetData>
    <row r="1" spans="1:9" ht="80.099999999999994" customHeight="1" x14ac:dyDescent="0.3"/>
    <row r="2" spans="1:9" ht="18" customHeight="1" x14ac:dyDescent="0.3">
      <c r="A2" s="18" t="s">
        <v>0</v>
      </c>
      <c r="B2" s="18" t="s">
        <v>5</v>
      </c>
      <c r="C2" s="18" t="s">
        <v>12</v>
      </c>
      <c r="D2" s="18" t="s">
        <v>4</v>
      </c>
      <c r="E2" s="18" t="s">
        <v>2</v>
      </c>
      <c r="F2" s="18" t="s">
        <v>3</v>
      </c>
      <c r="G2" s="18" t="s">
        <v>1</v>
      </c>
      <c r="H2" s="18" t="s">
        <v>41</v>
      </c>
      <c r="I2" s="18" t="s">
        <v>42</v>
      </c>
    </row>
    <row r="3" spans="1:9" ht="18" customHeight="1" x14ac:dyDescent="0.3">
      <c r="A3" s="19">
        <v>43532</v>
      </c>
      <c r="B3" s="20" t="s">
        <v>6</v>
      </c>
      <c r="C3" s="20" t="s">
        <v>13</v>
      </c>
      <c r="D3" s="20" t="s">
        <v>22</v>
      </c>
      <c r="E3" s="21">
        <v>21400</v>
      </c>
      <c r="F3" s="22">
        <v>23</v>
      </c>
      <c r="G3" s="21">
        <v>492200</v>
      </c>
      <c r="H3" s="20">
        <f>RANK(G3,$G$3:$G$12)</f>
        <v>9</v>
      </c>
      <c r="I3" s="20" t="str">
        <f>IF(E3&gt;=40000,"상위모델","")</f>
        <v/>
      </c>
    </row>
    <row r="4" spans="1:9" ht="18" customHeight="1" x14ac:dyDescent="0.3">
      <c r="A4" s="19">
        <v>43535</v>
      </c>
      <c r="B4" s="20" t="s">
        <v>10</v>
      </c>
      <c r="C4" s="20" t="s">
        <v>16</v>
      </c>
      <c r="D4" s="20" t="s">
        <v>24</v>
      </c>
      <c r="E4" s="21">
        <v>38800</v>
      </c>
      <c r="F4" s="22">
        <v>14</v>
      </c>
      <c r="G4" s="21">
        <v>543200</v>
      </c>
      <c r="H4" s="20">
        <f t="shared" ref="H4:H12" si="0">RANK(G4,$G$3:$G$12)</f>
        <v>7</v>
      </c>
      <c r="I4" s="20" t="str">
        <f t="shared" ref="I4:I12" si="1">IF(E4&gt;=40000,"상위모델","")</f>
        <v/>
      </c>
    </row>
    <row r="5" spans="1:9" ht="18" customHeight="1" x14ac:dyDescent="0.3">
      <c r="A5" s="19">
        <v>43550</v>
      </c>
      <c r="B5" s="20" t="s">
        <v>7</v>
      </c>
      <c r="C5" s="20" t="s">
        <v>19</v>
      </c>
      <c r="D5" s="20" t="s">
        <v>26</v>
      </c>
      <c r="E5" s="21">
        <v>45300</v>
      </c>
      <c r="F5" s="22">
        <v>9</v>
      </c>
      <c r="G5" s="21">
        <v>407700</v>
      </c>
      <c r="H5" s="20">
        <f t="shared" si="0"/>
        <v>10</v>
      </c>
      <c r="I5" s="20" t="str">
        <f t="shared" si="1"/>
        <v>상위모델</v>
      </c>
    </row>
    <row r="6" spans="1:9" ht="18" customHeight="1" x14ac:dyDescent="0.3">
      <c r="A6" s="19">
        <v>43555</v>
      </c>
      <c r="B6" s="20" t="s">
        <v>6</v>
      </c>
      <c r="C6" s="20" t="s">
        <v>15</v>
      </c>
      <c r="D6" s="20" t="s">
        <v>25</v>
      </c>
      <c r="E6" s="21">
        <v>21400</v>
      </c>
      <c r="F6" s="22">
        <v>28</v>
      </c>
      <c r="G6" s="21">
        <v>599200</v>
      </c>
      <c r="H6" s="20">
        <f t="shared" si="0"/>
        <v>4</v>
      </c>
      <c r="I6" s="20" t="str">
        <f t="shared" si="1"/>
        <v/>
      </c>
    </row>
    <row r="7" spans="1:9" ht="18" customHeight="1" x14ac:dyDescent="0.3">
      <c r="A7" s="19">
        <v>43597</v>
      </c>
      <c r="B7" s="20" t="s">
        <v>31</v>
      </c>
      <c r="C7" s="20" t="s">
        <v>33</v>
      </c>
      <c r="D7" s="20" t="s">
        <v>34</v>
      </c>
      <c r="E7" s="21">
        <v>52100</v>
      </c>
      <c r="F7" s="22">
        <v>15</v>
      </c>
      <c r="G7" s="21">
        <v>781500</v>
      </c>
      <c r="H7" s="20">
        <f t="shared" si="0"/>
        <v>1</v>
      </c>
      <c r="I7" s="20" t="str">
        <f t="shared" si="1"/>
        <v>상위모델</v>
      </c>
    </row>
    <row r="8" spans="1:9" ht="18" customHeight="1" x14ac:dyDescent="0.3">
      <c r="A8" s="19">
        <v>43605</v>
      </c>
      <c r="B8" s="20" t="s">
        <v>8</v>
      </c>
      <c r="C8" s="20" t="s">
        <v>17</v>
      </c>
      <c r="D8" s="20" t="s">
        <v>23</v>
      </c>
      <c r="E8" s="21">
        <v>45300</v>
      </c>
      <c r="F8" s="22">
        <v>12</v>
      </c>
      <c r="G8" s="21">
        <v>543600</v>
      </c>
      <c r="H8" s="20">
        <f t="shared" si="0"/>
        <v>6</v>
      </c>
      <c r="I8" s="20" t="str">
        <f t="shared" si="1"/>
        <v>상위모델</v>
      </c>
    </row>
    <row r="9" spans="1:9" ht="18" customHeight="1" x14ac:dyDescent="0.3">
      <c r="A9" s="19">
        <v>43610</v>
      </c>
      <c r="B9" s="20" t="s">
        <v>10</v>
      </c>
      <c r="C9" s="20" t="s">
        <v>14</v>
      </c>
      <c r="D9" s="20" t="s">
        <v>27</v>
      </c>
      <c r="E9" s="21">
        <v>38800</v>
      </c>
      <c r="F9" s="22">
        <v>18</v>
      </c>
      <c r="G9" s="21">
        <v>698400</v>
      </c>
      <c r="H9" s="20">
        <f t="shared" si="0"/>
        <v>3</v>
      </c>
      <c r="I9" s="20" t="str">
        <f t="shared" si="1"/>
        <v/>
      </c>
    </row>
    <row r="10" spans="1:9" ht="18" customHeight="1" x14ac:dyDescent="0.3">
      <c r="A10" s="19">
        <v>43624</v>
      </c>
      <c r="B10" s="20" t="s">
        <v>6</v>
      </c>
      <c r="C10" s="20" t="s">
        <v>20</v>
      </c>
      <c r="D10" s="20" t="s">
        <v>25</v>
      </c>
      <c r="E10" s="21">
        <v>21400</v>
      </c>
      <c r="F10" s="22">
        <v>25</v>
      </c>
      <c r="G10" s="21">
        <v>535000</v>
      </c>
      <c r="H10" s="20">
        <f t="shared" si="0"/>
        <v>8</v>
      </c>
      <c r="I10" s="20" t="str">
        <f t="shared" si="1"/>
        <v/>
      </c>
    </row>
    <row r="11" spans="1:9" ht="18" customHeight="1" x14ac:dyDescent="0.3">
      <c r="A11" s="19">
        <v>43630</v>
      </c>
      <c r="B11" s="20" t="s">
        <v>9</v>
      </c>
      <c r="C11" s="20" t="s">
        <v>18</v>
      </c>
      <c r="D11" s="20" t="s">
        <v>28</v>
      </c>
      <c r="E11" s="21">
        <v>45300</v>
      </c>
      <c r="F11" s="22">
        <v>13</v>
      </c>
      <c r="G11" s="21">
        <v>588900</v>
      </c>
      <c r="H11" s="20">
        <f t="shared" si="0"/>
        <v>5</v>
      </c>
      <c r="I11" s="20" t="str">
        <f t="shared" si="1"/>
        <v>상위모델</v>
      </c>
    </row>
    <row r="12" spans="1:9" ht="18" customHeight="1" x14ac:dyDescent="0.3">
      <c r="A12" s="19">
        <v>43646</v>
      </c>
      <c r="B12" s="20" t="s">
        <v>11</v>
      </c>
      <c r="C12" s="20" t="s">
        <v>21</v>
      </c>
      <c r="D12" s="20" t="s">
        <v>23</v>
      </c>
      <c r="E12" s="21">
        <v>38800</v>
      </c>
      <c r="F12" s="22">
        <v>20</v>
      </c>
      <c r="G12" s="21">
        <v>776000</v>
      </c>
      <c r="H12" s="20">
        <f t="shared" si="0"/>
        <v>2</v>
      </c>
      <c r="I12" s="20" t="str">
        <f t="shared" si="1"/>
        <v/>
      </c>
    </row>
    <row r="13" spans="1:9" ht="18" customHeight="1" x14ac:dyDescent="0.3">
      <c r="A13" s="38" t="s">
        <v>30</v>
      </c>
      <c r="B13" s="39"/>
      <c r="C13" s="39"/>
      <c r="D13" s="40"/>
      <c r="E13" s="36">
        <f>MAX(E3:E12)-MIN(E3:E12)</f>
        <v>30700</v>
      </c>
      <c r="F13" s="36"/>
      <c r="G13" s="36"/>
      <c r="H13" s="37"/>
      <c r="I13" s="37"/>
    </row>
    <row r="14" spans="1:9" ht="18" customHeight="1" x14ac:dyDescent="0.3">
      <c r="A14" s="38" t="s">
        <v>29</v>
      </c>
      <c r="B14" s="39"/>
      <c r="C14" s="39"/>
      <c r="D14" s="40"/>
      <c r="E14" s="36">
        <f>DSUM(A2:I12,G2,B2:B3)</f>
        <v>1626400</v>
      </c>
      <c r="F14" s="36"/>
      <c r="G14" s="36"/>
      <c r="H14" s="37"/>
      <c r="I14" s="37"/>
    </row>
    <row r="15" spans="1:9" ht="18" customHeight="1" x14ac:dyDescent="0.3">
      <c r="A15" s="38" t="s">
        <v>77</v>
      </c>
      <c r="B15" s="39"/>
      <c r="C15" s="39"/>
      <c r="D15" s="40"/>
      <c r="E15" s="36">
        <f>LARGE(E3:E12,2)</f>
        <v>45300</v>
      </c>
      <c r="F15" s="36"/>
      <c r="G15" s="36"/>
      <c r="H15" s="37"/>
      <c r="I15" s="37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$F3&gt;=20</formula>
    </cfRule>
  </conditionalFormatting>
  <pageMargins left="0.7" right="0.7" top="0.75" bottom="0.75" header="0.3" footer="0.3"/>
  <pageSetup paperSize="9" orientation="portrait" horizontalDpi="1200" verticalDpi="1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1" width="15" customWidth="1"/>
    <col min="2" max="2" width="12.625" customWidth="1"/>
    <col min="3" max="3" width="18" customWidth="1"/>
    <col min="4" max="4" width="17.125" bestFit="1" customWidth="1"/>
    <col min="5" max="5" width="11.625" customWidth="1" outlineLevel="1"/>
    <col min="6" max="6" width="9.625" customWidth="1" outlineLevel="1"/>
    <col min="7" max="7" width="11.625" customWidth="1"/>
  </cols>
  <sheetData>
    <row r="2" spans="1:7" x14ac:dyDescent="0.3">
      <c r="A2" s="23" t="s">
        <v>0</v>
      </c>
      <c r="B2" s="23" t="s">
        <v>5</v>
      </c>
      <c r="C2" s="23" t="s">
        <v>12</v>
      </c>
      <c r="D2" s="23" t="s">
        <v>4</v>
      </c>
      <c r="E2" s="23" t="s">
        <v>2</v>
      </c>
      <c r="F2" s="23" t="s">
        <v>3</v>
      </c>
      <c r="G2" s="23" t="s">
        <v>1</v>
      </c>
    </row>
    <row r="3" spans="1:7" outlineLevel="3" x14ac:dyDescent="0.3">
      <c r="A3" s="19">
        <v>43535</v>
      </c>
      <c r="B3" s="20" t="s">
        <v>10</v>
      </c>
      <c r="C3" s="20" t="s">
        <v>16</v>
      </c>
      <c r="D3" s="20" t="s">
        <v>24</v>
      </c>
      <c r="E3" s="24">
        <v>38800</v>
      </c>
      <c r="F3" s="24">
        <v>14</v>
      </c>
      <c r="G3" s="24">
        <v>543200</v>
      </c>
    </row>
    <row r="4" spans="1:7" outlineLevel="3" x14ac:dyDescent="0.3">
      <c r="A4" s="19">
        <v>43555</v>
      </c>
      <c r="B4" s="20" t="s">
        <v>6</v>
      </c>
      <c r="C4" s="20" t="s">
        <v>13</v>
      </c>
      <c r="D4" s="20" t="s">
        <v>24</v>
      </c>
      <c r="E4" s="24">
        <v>21400</v>
      </c>
      <c r="F4" s="24">
        <v>28</v>
      </c>
      <c r="G4" s="24">
        <v>599200</v>
      </c>
    </row>
    <row r="5" spans="1:7" outlineLevel="3" x14ac:dyDescent="0.3">
      <c r="A5" s="19">
        <v>43624</v>
      </c>
      <c r="B5" s="20" t="s">
        <v>6</v>
      </c>
      <c r="C5" s="20" t="s">
        <v>19</v>
      </c>
      <c r="D5" s="20" t="s">
        <v>24</v>
      </c>
      <c r="E5" s="24">
        <v>21400</v>
      </c>
      <c r="F5" s="24">
        <v>25</v>
      </c>
      <c r="G5" s="24">
        <v>535000</v>
      </c>
    </row>
    <row r="6" spans="1:7" outlineLevel="2" x14ac:dyDescent="0.3">
      <c r="A6" s="19"/>
      <c r="B6" s="20"/>
      <c r="C6" s="20"/>
      <c r="D6" s="25" t="s">
        <v>47</v>
      </c>
      <c r="E6" s="24"/>
      <c r="F6" s="24">
        <f>SUBTOTAL(9,F3:F5)</f>
        <v>67</v>
      </c>
      <c r="G6" s="24">
        <f>SUBTOTAL(9,G3:G5)</f>
        <v>1677400</v>
      </c>
    </row>
    <row r="7" spans="1:7" outlineLevel="1" x14ac:dyDescent="0.3">
      <c r="A7" s="19"/>
      <c r="B7" s="20"/>
      <c r="C7" s="20"/>
      <c r="D7" s="25" t="s">
        <v>43</v>
      </c>
      <c r="E7" s="24">
        <f>SUBTOTAL(4,E3:E5)</f>
        <v>38800</v>
      </c>
      <c r="F7" s="24">
        <f>SUBTOTAL(4,F3:F5)</f>
        <v>28</v>
      </c>
      <c r="G7" s="24"/>
    </row>
    <row r="8" spans="1:7" outlineLevel="3" x14ac:dyDescent="0.3">
      <c r="A8" s="19">
        <v>43550</v>
      </c>
      <c r="B8" s="20" t="s">
        <v>7</v>
      </c>
      <c r="C8" s="20" t="s">
        <v>19</v>
      </c>
      <c r="D8" s="20" t="s">
        <v>26</v>
      </c>
      <c r="E8" s="24">
        <v>45300</v>
      </c>
      <c r="F8" s="24">
        <v>9</v>
      </c>
      <c r="G8" s="24">
        <v>407700</v>
      </c>
    </row>
    <row r="9" spans="1:7" outlineLevel="3" x14ac:dyDescent="0.3">
      <c r="A9" s="19">
        <v>43597</v>
      </c>
      <c r="B9" s="20" t="s">
        <v>31</v>
      </c>
      <c r="C9" s="20" t="s">
        <v>33</v>
      </c>
      <c r="D9" s="20" t="s">
        <v>34</v>
      </c>
      <c r="E9" s="24">
        <v>52100</v>
      </c>
      <c r="F9" s="24">
        <v>15</v>
      </c>
      <c r="G9" s="24">
        <v>781500</v>
      </c>
    </row>
    <row r="10" spans="1:7" outlineLevel="3" x14ac:dyDescent="0.3">
      <c r="A10" s="19">
        <v>43610</v>
      </c>
      <c r="B10" s="20" t="s">
        <v>10</v>
      </c>
      <c r="C10" s="20" t="s">
        <v>13</v>
      </c>
      <c r="D10" s="20" t="s">
        <v>26</v>
      </c>
      <c r="E10" s="24">
        <v>38800</v>
      </c>
      <c r="F10" s="24">
        <v>18</v>
      </c>
      <c r="G10" s="24">
        <v>698400</v>
      </c>
    </row>
    <row r="11" spans="1:7" outlineLevel="3" x14ac:dyDescent="0.3">
      <c r="A11" s="19">
        <v>43630</v>
      </c>
      <c r="B11" s="20" t="s">
        <v>7</v>
      </c>
      <c r="C11" s="20" t="s">
        <v>16</v>
      </c>
      <c r="D11" s="20" t="s">
        <v>26</v>
      </c>
      <c r="E11" s="24">
        <v>45300</v>
      </c>
      <c r="F11" s="24">
        <v>13</v>
      </c>
      <c r="G11" s="24">
        <v>588900</v>
      </c>
    </row>
    <row r="12" spans="1:7" outlineLevel="2" x14ac:dyDescent="0.3">
      <c r="A12" s="19"/>
      <c r="B12" s="20"/>
      <c r="C12" s="20"/>
      <c r="D12" s="25" t="s">
        <v>48</v>
      </c>
      <c r="E12" s="24"/>
      <c r="F12" s="24">
        <f>SUBTOTAL(9,F8:F11)</f>
        <v>55</v>
      </c>
      <c r="G12" s="24">
        <f>SUBTOTAL(9,G8:G11)</f>
        <v>2476500</v>
      </c>
    </row>
    <row r="13" spans="1:7" outlineLevel="1" x14ac:dyDescent="0.3">
      <c r="A13" s="19"/>
      <c r="B13" s="20"/>
      <c r="C13" s="20"/>
      <c r="D13" s="25" t="s">
        <v>44</v>
      </c>
      <c r="E13" s="24">
        <f>SUBTOTAL(4,E8:E11)</f>
        <v>52100</v>
      </c>
      <c r="F13" s="24">
        <f>SUBTOTAL(4,F8:F11)</f>
        <v>18</v>
      </c>
      <c r="G13" s="24"/>
    </row>
    <row r="14" spans="1:7" outlineLevel="3" x14ac:dyDescent="0.3">
      <c r="A14" s="19">
        <v>43532</v>
      </c>
      <c r="B14" s="20" t="s">
        <v>6</v>
      </c>
      <c r="C14" s="20" t="s">
        <v>13</v>
      </c>
      <c r="D14" s="20" t="s">
        <v>22</v>
      </c>
      <c r="E14" s="24">
        <v>21400</v>
      </c>
      <c r="F14" s="24">
        <v>23</v>
      </c>
      <c r="G14" s="24">
        <v>492200</v>
      </c>
    </row>
    <row r="15" spans="1:7" outlineLevel="3" x14ac:dyDescent="0.3">
      <c r="A15" s="19">
        <v>43605</v>
      </c>
      <c r="B15" s="20" t="s">
        <v>7</v>
      </c>
      <c r="C15" s="20" t="s">
        <v>16</v>
      </c>
      <c r="D15" s="20" t="s">
        <v>22</v>
      </c>
      <c r="E15" s="24">
        <v>45300</v>
      </c>
      <c r="F15" s="24">
        <v>12</v>
      </c>
      <c r="G15" s="24">
        <v>543600</v>
      </c>
    </row>
    <row r="16" spans="1:7" outlineLevel="3" x14ac:dyDescent="0.3">
      <c r="A16" s="19">
        <v>43646</v>
      </c>
      <c r="B16" s="20" t="s">
        <v>10</v>
      </c>
      <c r="C16" s="20" t="s">
        <v>19</v>
      </c>
      <c r="D16" s="20" t="s">
        <v>22</v>
      </c>
      <c r="E16" s="24">
        <v>38800</v>
      </c>
      <c r="F16" s="24">
        <v>20</v>
      </c>
      <c r="G16" s="24">
        <v>776000</v>
      </c>
    </row>
    <row r="17" spans="1:7" outlineLevel="2" x14ac:dyDescent="0.3">
      <c r="A17" s="26"/>
      <c r="B17" s="27"/>
      <c r="C17" s="27"/>
      <c r="D17" s="28" t="s">
        <v>49</v>
      </c>
      <c r="E17" s="29"/>
      <c r="F17" s="29">
        <f>SUBTOTAL(9,F14:F16)</f>
        <v>55</v>
      </c>
      <c r="G17" s="29">
        <f>SUBTOTAL(9,G14:G16)</f>
        <v>1811800</v>
      </c>
    </row>
    <row r="18" spans="1:7" outlineLevel="1" x14ac:dyDescent="0.3">
      <c r="A18" s="26"/>
      <c r="B18" s="27"/>
      <c r="C18" s="27"/>
      <c r="D18" s="28" t="s">
        <v>45</v>
      </c>
      <c r="E18" s="29">
        <f>SUBTOTAL(4,E14:E16)</f>
        <v>45300</v>
      </c>
      <c r="F18" s="29">
        <f>SUBTOTAL(4,F14:F16)</f>
        <v>23</v>
      </c>
      <c r="G18" s="29"/>
    </row>
    <row r="19" spans="1:7" x14ac:dyDescent="0.3">
      <c r="A19" s="26"/>
      <c r="B19" s="27"/>
      <c r="C19" s="27"/>
      <c r="D19" s="28" t="s">
        <v>50</v>
      </c>
      <c r="E19" s="29"/>
      <c r="F19" s="29">
        <f>SUBTOTAL(9,F3:F16)</f>
        <v>177</v>
      </c>
      <c r="G19" s="29">
        <f>SUBTOTAL(9,G3:G16)</f>
        <v>5965700</v>
      </c>
    </row>
    <row r="20" spans="1:7" x14ac:dyDescent="0.3">
      <c r="A20" s="26"/>
      <c r="B20" s="27"/>
      <c r="C20" s="27"/>
      <c r="D20" s="28" t="s">
        <v>46</v>
      </c>
      <c r="E20" s="29">
        <f>SUBTOTAL(4,E3:E16)</f>
        <v>52100</v>
      </c>
      <c r="F20" s="29">
        <f>SUBTOTAL(4,F3:F16)</f>
        <v>28</v>
      </c>
      <c r="G20" s="29"/>
    </row>
  </sheetData>
  <sortState ref="A3:G12">
    <sortCondition ref="D3"/>
  </sortState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F24" sqref="F24"/>
    </sheetView>
  </sheetViews>
  <sheetFormatPr defaultRowHeight="16.5" x14ac:dyDescent="0.3"/>
  <cols>
    <col min="1" max="1" width="14.875" customWidth="1"/>
    <col min="2" max="2" width="12.625" customWidth="1"/>
    <col min="3" max="3" width="17.125" customWidth="1"/>
    <col min="4" max="4" width="15.625" customWidth="1"/>
    <col min="5" max="5" width="11.625" customWidth="1"/>
    <col min="6" max="6" width="9.625" customWidth="1"/>
    <col min="7" max="7" width="11.625" customWidth="1"/>
  </cols>
  <sheetData>
    <row r="2" spans="1:7" x14ac:dyDescent="0.3">
      <c r="A2" s="23" t="s">
        <v>0</v>
      </c>
      <c r="B2" s="23" t="s">
        <v>5</v>
      </c>
      <c r="C2" s="23" t="s">
        <v>12</v>
      </c>
      <c r="D2" s="23" t="s">
        <v>4</v>
      </c>
      <c r="E2" s="23" t="s">
        <v>2</v>
      </c>
      <c r="F2" s="23" t="s">
        <v>3</v>
      </c>
      <c r="G2" s="23" t="s">
        <v>1</v>
      </c>
    </row>
    <row r="3" spans="1:7" x14ac:dyDescent="0.3">
      <c r="A3" s="19">
        <v>43532</v>
      </c>
      <c r="B3" s="20" t="s">
        <v>6</v>
      </c>
      <c r="C3" s="20" t="s">
        <v>13</v>
      </c>
      <c r="D3" s="20" t="s">
        <v>22</v>
      </c>
      <c r="E3" s="24">
        <v>21400</v>
      </c>
      <c r="F3" s="24">
        <v>23</v>
      </c>
      <c r="G3" s="24">
        <v>492200</v>
      </c>
    </row>
    <row r="4" spans="1:7" x14ac:dyDescent="0.3">
      <c r="A4" s="19">
        <v>43535</v>
      </c>
      <c r="B4" s="20" t="s">
        <v>10</v>
      </c>
      <c r="C4" s="20" t="s">
        <v>16</v>
      </c>
      <c r="D4" s="20" t="s">
        <v>24</v>
      </c>
      <c r="E4" s="24">
        <v>38800</v>
      </c>
      <c r="F4" s="24">
        <v>14</v>
      </c>
      <c r="G4" s="24">
        <v>543200</v>
      </c>
    </row>
    <row r="5" spans="1:7" x14ac:dyDescent="0.3">
      <c r="A5" s="19">
        <v>43550</v>
      </c>
      <c r="B5" s="20" t="s">
        <v>7</v>
      </c>
      <c r="C5" s="20" t="s">
        <v>19</v>
      </c>
      <c r="D5" s="20" t="s">
        <v>26</v>
      </c>
      <c r="E5" s="24">
        <v>45300</v>
      </c>
      <c r="F5" s="24">
        <v>9</v>
      </c>
      <c r="G5" s="24">
        <v>407700</v>
      </c>
    </row>
    <row r="6" spans="1:7" x14ac:dyDescent="0.3">
      <c r="A6" s="19">
        <v>43555</v>
      </c>
      <c r="B6" s="20" t="s">
        <v>6</v>
      </c>
      <c r="C6" s="20" t="s">
        <v>13</v>
      </c>
      <c r="D6" s="20" t="s">
        <v>24</v>
      </c>
      <c r="E6" s="24">
        <v>21400</v>
      </c>
      <c r="F6" s="24">
        <v>28</v>
      </c>
      <c r="G6" s="24">
        <v>599200</v>
      </c>
    </row>
    <row r="7" spans="1:7" x14ac:dyDescent="0.3">
      <c r="A7" s="19">
        <v>43597</v>
      </c>
      <c r="B7" s="20" t="s">
        <v>31</v>
      </c>
      <c r="C7" s="20" t="s">
        <v>33</v>
      </c>
      <c r="D7" s="20" t="s">
        <v>34</v>
      </c>
      <c r="E7" s="24">
        <v>52100</v>
      </c>
      <c r="F7" s="24">
        <v>15</v>
      </c>
      <c r="G7" s="24">
        <v>781500</v>
      </c>
    </row>
    <row r="8" spans="1:7" x14ac:dyDescent="0.3">
      <c r="A8" s="19">
        <v>43605</v>
      </c>
      <c r="B8" s="20" t="s">
        <v>7</v>
      </c>
      <c r="C8" s="20" t="s">
        <v>16</v>
      </c>
      <c r="D8" s="20" t="s">
        <v>22</v>
      </c>
      <c r="E8" s="24">
        <v>45300</v>
      </c>
      <c r="F8" s="24">
        <v>12</v>
      </c>
      <c r="G8" s="24">
        <v>543600</v>
      </c>
    </row>
    <row r="9" spans="1:7" x14ac:dyDescent="0.3">
      <c r="A9" s="19">
        <v>43610</v>
      </c>
      <c r="B9" s="20" t="s">
        <v>10</v>
      </c>
      <c r="C9" s="20" t="s">
        <v>13</v>
      </c>
      <c r="D9" s="20" t="s">
        <v>26</v>
      </c>
      <c r="E9" s="24">
        <v>38800</v>
      </c>
      <c r="F9" s="24">
        <v>18</v>
      </c>
      <c r="G9" s="24">
        <v>698400</v>
      </c>
    </row>
    <row r="10" spans="1:7" x14ac:dyDescent="0.3">
      <c r="A10" s="19">
        <v>43624</v>
      </c>
      <c r="B10" s="20" t="s">
        <v>6</v>
      </c>
      <c r="C10" s="20" t="s">
        <v>19</v>
      </c>
      <c r="D10" s="20" t="s">
        <v>24</v>
      </c>
      <c r="E10" s="24">
        <v>21400</v>
      </c>
      <c r="F10" s="24">
        <v>25</v>
      </c>
      <c r="G10" s="24">
        <v>535000</v>
      </c>
    </row>
    <row r="11" spans="1:7" x14ac:dyDescent="0.3">
      <c r="A11" s="19">
        <v>43630</v>
      </c>
      <c r="B11" s="20" t="s">
        <v>7</v>
      </c>
      <c r="C11" s="20" t="s">
        <v>16</v>
      </c>
      <c r="D11" s="20" t="s">
        <v>26</v>
      </c>
      <c r="E11" s="24">
        <v>45300</v>
      </c>
      <c r="F11" s="24">
        <v>13</v>
      </c>
      <c r="G11" s="24">
        <v>588900</v>
      </c>
    </row>
    <row r="12" spans="1:7" x14ac:dyDescent="0.3">
      <c r="A12" s="19">
        <v>43646</v>
      </c>
      <c r="B12" s="20" t="s">
        <v>10</v>
      </c>
      <c r="C12" s="20" t="s">
        <v>19</v>
      </c>
      <c r="D12" s="20" t="s">
        <v>22</v>
      </c>
      <c r="E12" s="24">
        <v>38800</v>
      </c>
      <c r="F12" s="24">
        <v>20</v>
      </c>
      <c r="G12" s="24">
        <v>776000</v>
      </c>
    </row>
    <row r="13" spans="1:7" x14ac:dyDescent="0.3">
      <c r="A13" s="30"/>
      <c r="B13" s="30"/>
      <c r="C13" s="30"/>
      <c r="D13" s="30"/>
      <c r="E13" s="30"/>
      <c r="F13" s="30"/>
      <c r="G13" s="30"/>
    </row>
    <row r="14" spans="1:7" x14ac:dyDescent="0.3">
      <c r="A14" s="23" t="s">
        <v>51</v>
      </c>
      <c r="B14" s="30"/>
      <c r="C14" s="30"/>
      <c r="D14" s="30"/>
      <c r="E14" s="30"/>
      <c r="F14" s="30"/>
      <c r="G14" s="30"/>
    </row>
    <row r="15" spans="1:7" x14ac:dyDescent="0.3">
      <c r="A15" s="31" t="b">
        <f>OR(D3="계좌이체",G3&gt;=700000)</f>
        <v>0</v>
      </c>
      <c r="B15" s="30"/>
      <c r="C15" s="30"/>
      <c r="D15" s="30"/>
      <c r="E15" s="30"/>
      <c r="F15" s="30"/>
      <c r="G15" s="30"/>
    </row>
    <row r="16" spans="1:7" x14ac:dyDescent="0.3">
      <c r="A16" s="30"/>
      <c r="B16" s="30"/>
      <c r="C16" s="30"/>
      <c r="D16" s="30"/>
      <c r="E16" s="30"/>
      <c r="F16" s="30"/>
      <c r="G16" s="30"/>
    </row>
    <row r="17" spans="1:7" x14ac:dyDescent="0.3">
      <c r="A17" s="30"/>
      <c r="B17" s="30"/>
      <c r="C17" s="30"/>
      <c r="D17" s="30"/>
      <c r="E17" s="30"/>
      <c r="F17" s="30"/>
      <c r="G17" s="30"/>
    </row>
    <row r="18" spans="1:7" x14ac:dyDescent="0.3">
      <c r="A18" s="23" t="s">
        <v>0</v>
      </c>
      <c r="B18" s="23" t="s">
        <v>5</v>
      </c>
      <c r="C18" s="23" t="s">
        <v>12</v>
      </c>
      <c r="D18" s="23" t="s">
        <v>2</v>
      </c>
      <c r="E18" s="23" t="s">
        <v>3</v>
      </c>
      <c r="F18" s="30"/>
      <c r="G18" s="30"/>
    </row>
    <row r="19" spans="1:7" x14ac:dyDescent="0.3">
      <c r="A19" s="19">
        <v>43535</v>
      </c>
      <c r="B19" s="20" t="s">
        <v>10</v>
      </c>
      <c r="C19" s="20" t="s">
        <v>16</v>
      </c>
      <c r="D19" s="24">
        <v>38800</v>
      </c>
      <c r="E19" s="24">
        <v>14</v>
      </c>
      <c r="F19" s="30"/>
      <c r="G19" s="30"/>
    </row>
    <row r="20" spans="1:7" x14ac:dyDescent="0.3">
      <c r="A20" s="19">
        <v>43555</v>
      </c>
      <c r="B20" s="20" t="s">
        <v>6</v>
      </c>
      <c r="C20" s="20" t="s">
        <v>13</v>
      </c>
      <c r="D20" s="24">
        <v>21400</v>
      </c>
      <c r="E20" s="24">
        <v>28</v>
      </c>
      <c r="F20" s="30"/>
      <c r="G20" s="30"/>
    </row>
    <row r="21" spans="1:7" x14ac:dyDescent="0.3">
      <c r="A21" s="19">
        <v>43597</v>
      </c>
      <c r="B21" s="20" t="s">
        <v>31</v>
      </c>
      <c r="C21" s="20" t="s">
        <v>33</v>
      </c>
      <c r="D21" s="24">
        <v>52100</v>
      </c>
      <c r="E21" s="24">
        <v>15</v>
      </c>
      <c r="F21" s="30"/>
      <c r="G21" s="30"/>
    </row>
    <row r="22" spans="1:7" x14ac:dyDescent="0.3">
      <c r="A22" s="19">
        <v>43624</v>
      </c>
      <c r="B22" s="20" t="s">
        <v>6</v>
      </c>
      <c r="C22" s="20" t="s">
        <v>19</v>
      </c>
      <c r="D22" s="24">
        <v>21400</v>
      </c>
      <c r="E22" s="24">
        <v>25</v>
      </c>
      <c r="F22" s="30"/>
      <c r="G22" s="30"/>
    </row>
    <row r="23" spans="1:7" x14ac:dyDescent="0.3">
      <c r="A23" s="19">
        <v>43646</v>
      </c>
      <c r="B23" s="20" t="s">
        <v>10</v>
      </c>
      <c r="C23" s="20" t="s">
        <v>19</v>
      </c>
      <c r="D23" s="24">
        <v>38800</v>
      </c>
      <c r="E23" s="24">
        <v>20</v>
      </c>
      <c r="F23" s="30"/>
      <c r="G23" s="30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6" width="18.875" bestFit="1" customWidth="1" outlineLevel="1"/>
  </cols>
  <sheetData>
    <row r="1" spans="2:6" ht="17.25" thickBot="1" x14ac:dyDescent="0.35"/>
    <row r="2" spans="2:6" x14ac:dyDescent="0.3">
      <c r="B2" s="5" t="s">
        <v>58</v>
      </c>
      <c r="C2" s="6"/>
      <c r="D2" s="12"/>
      <c r="E2" s="12"/>
      <c r="F2" s="12"/>
    </row>
    <row r="3" spans="2:6" collapsed="1" x14ac:dyDescent="0.3">
      <c r="B3" s="4"/>
      <c r="C3" s="4"/>
      <c r="D3" s="13" t="s">
        <v>60</v>
      </c>
      <c r="E3" s="13" t="s">
        <v>78</v>
      </c>
      <c r="F3" s="13" t="s">
        <v>81</v>
      </c>
    </row>
    <row r="4" spans="2:6" ht="54" hidden="1" outlineLevel="1" x14ac:dyDescent="0.3">
      <c r="B4" s="8"/>
      <c r="C4" s="8"/>
      <c r="D4" s="1"/>
      <c r="E4" s="15" t="s">
        <v>80</v>
      </c>
      <c r="F4" s="15" t="s">
        <v>80</v>
      </c>
    </row>
    <row r="5" spans="2:6" x14ac:dyDescent="0.3">
      <c r="B5" s="9" t="s">
        <v>59</v>
      </c>
      <c r="C5" s="10"/>
      <c r="D5" s="7"/>
      <c r="E5" s="7"/>
      <c r="F5" s="7"/>
    </row>
    <row r="6" spans="2:6" outlineLevel="1" x14ac:dyDescent="0.3">
      <c r="B6" s="8"/>
      <c r="C6" s="8" t="s">
        <v>52</v>
      </c>
      <c r="D6" s="2">
        <v>21400</v>
      </c>
      <c r="E6" s="14">
        <v>25980</v>
      </c>
      <c r="F6" s="14">
        <v>17915</v>
      </c>
    </row>
    <row r="7" spans="2:6" outlineLevel="1" x14ac:dyDescent="0.3">
      <c r="B7" s="8"/>
      <c r="C7" s="8" t="s">
        <v>53</v>
      </c>
      <c r="D7" s="2">
        <v>45300</v>
      </c>
      <c r="E7" s="14">
        <v>49880</v>
      </c>
      <c r="F7" s="14">
        <v>41815</v>
      </c>
    </row>
    <row r="8" spans="2:6" outlineLevel="1" x14ac:dyDescent="0.3">
      <c r="B8" s="8"/>
      <c r="C8" s="8" t="s">
        <v>54</v>
      </c>
      <c r="D8" s="2">
        <v>38800</v>
      </c>
      <c r="E8" s="14">
        <v>43380</v>
      </c>
      <c r="F8" s="14">
        <v>35315</v>
      </c>
    </row>
    <row r="9" spans="2:6" x14ac:dyDescent="0.3">
      <c r="B9" s="9" t="s">
        <v>61</v>
      </c>
      <c r="C9" s="10"/>
      <c r="D9" s="7"/>
      <c r="E9" s="7"/>
      <c r="F9" s="7"/>
    </row>
    <row r="10" spans="2:6" outlineLevel="1" x14ac:dyDescent="0.3">
      <c r="B10" s="8"/>
      <c r="C10" s="8" t="s">
        <v>55</v>
      </c>
      <c r="D10" s="2">
        <v>494342.3</v>
      </c>
      <c r="E10" s="2">
        <v>600140.30000000005</v>
      </c>
      <c r="F10" s="2">
        <v>413838.8</v>
      </c>
    </row>
    <row r="11" spans="2:6" outlineLevel="1" x14ac:dyDescent="0.3">
      <c r="B11" s="8"/>
      <c r="C11" s="8" t="s">
        <v>56</v>
      </c>
      <c r="D11" s="2">
        <v>548131.19999999995</v>
      </c>
      <c r="E11" s="2">
        <v>603549.19999999995</v>
      </c>
      <c r="F11" s="2">
        <v>505962.7</v>
      </c>
    </row>
    <row r="12" spans="2:6" ht="17.25" outlineLevel="1" thickBot="1" x14ac:dyDescent="0.35">
      <c r="B12" s="11"/>
      <c r="C12" s="11" t="s">
        <v>57</v>
      </c>
      <c r="D12" s="3">
        <v>779882</v>
      </c>
      <c r="E12" s="3">
        <v>871940</v>
      </c>
      <c r="F12" s="3">
        <v>709833.5</v>
      </c>
    </row>
    <row r="13" spans="2:6" x14ac:dyDescent="0.3">
      <c r="B13" t="s">
        <v>62</v>
      </c>
    </row>
    <row r="14" spans="2:6" x14ac:dyDescent="0.3">
      <c r="B14" t="s">
        <v>63</v>
      </c>
    </row>
    <row r="15" spans="2:6" x14ac:dyDescent="0.3">
      <c r="B15" t="s">
        <v>64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H13" sqref="H13"/>
    </sheetView>
  </sheetViews>
  <sheetFormatPr defaultRowHeight="16.5" x14ac:dyDescent="0.3"/>
  <cols>
    <col min="1" max="1" width="14.125" customWidth="1"/>
    <col min="2" max="2" width="12.625" customWidth="1"/>
    <col min="3" max="3" width="19.625" customWidth="1"/>
    <col min="4" max="4" width="15.625" customWidth="1"/>
    <col min="5" max="5" width="11.625" customWidth="1"/>
    <col min="6" max="6" width="9.625" customWidth="1"/>
    <col min="7" max="7" width="11.625" customWidth="1"/>
  </cols>
  <sheetData>
    <row r="2" spans="1:9" ht="16.5" customHeight="1" x14ac:dyDescent="0.3">
      <c r="A2" s="23" t="s">
        <v>0</v>
      </c>
      <c r="B2" s="23" t="s">
        <v>5</v>
      </c>
      <c r="C2" s="23" t="s">
        <v>12</v>
      </c>
      <c r="D2" s="23" t="s">
        <v>4</v>
      </c>
      <c r="E2" s="23" t="s">
        <v>2</v>
      </c>
      <c r="F2" s="23" t="s">
        <v>3</v>
      </c>
      <c r="G2" s="23" t="s">
        <v>79</v>
      </c>
    </row>
    <row r="3" spans="1:9" x14ac:dyDescent="0.3">
      <c r="A3" s="19">
        <v>43532</v>
      </c>
      <c r="B3" s="20" t="s">
        <v>6</v>
      </c>
      <c r="C3" s="20" t="s">
        <v>13</v>
      </c>
      <c r="D3" s="20" t="s">
        <v>22</v>
      </c>
      <c r="E3" s="24">
        <v>21400</v>
      </c>
      <c r="F3" s="24">
        <v>23</v>
      </c>
      <c r="G3" s="24">
        <f>E3*F3+((E3+F3)*10%)</f>
        <v>494342.3</v>
      </c>
      <c r="H3" s="35"/>
      <c r="I3" s="35"/>
    </row>
    <row r="4" spans="1:9" x14ac:dyDescent="0.3">
      <c r="A4" s="19">
        <v>43535</v>
      </c>
      <c r="B4" s="20" t="s">
        <v>10</v>
      </c>
      <c r="C4" s="20" t="s">
        <v>16</v>
      </c>
      <c r="D4" s="20" t="s">
        <v>24</v>
      </c>
      <c r="E4" s="24">
        <v>38800</v>
      </c>
      <c r="F4" s="24">
        <v>14</v>
      </c>
      <c r="G4" s="24">
        <f t="shared" ref="G4:G12" si="0">E4*F4+((E4+F4)*10%)</f>
        <v>547081.4</v>
      </c>
    </row>
    <row r="5" spans="1:9" x14ac:dyDescent="0.3">
      <c r="A5" s="19">
        <v>43550</v>
      </c>
      <c r="B5" s="20" t="s">
        <v>7</v>
      </c>
      <c r="C5" s="20" t="s">
        <v>19</v>
      </c>
      <c r="D5" s="20" t="s">
        <v>26</v>
      </c>
      <c r="E5" s="24">
        <v>45300</v>
      </c>
      <c r="F5" s="24">
        <v>9</v>
      </c>
      <c r="G5" s="24">
        <f t="shared" si="0"/>
        <v>412230.9</v>
      </c>
    </row>
    <row r="6" spans="1:9" x14ac:dyDescent="0.3">
      <c r="A6" s="19">
        <v>43555</v>
      </c>
      <c r="B6" s="20" t="s">
        <v>6</v>
      </c>
      <c r="C6" s="20" t="s">
        <v>13</v>
      </c>
      <c r="D6" s="20" t="s">
        <v>24</v>
      </c>
      <c r="E6" s="24">
        <v>21400</v>
      </c>
      <c r="F6" s="24">
        <v>28</v>
      </c>
      <c r="G6" s="24">
        <f t="shared" si="0"/>
        <v>601342.80000000005</v>
      </c>
    </row>
    <row r="7" spans="1:9" x14ac:dyDescent="0.3">
      <c r="A7" s="19">
        <v>43597</v>
      </c>
      <c r="B7" s="20" t="s">
        <v>31</v>
      </c>
      <c r="C7" s="20" t="s">
        <v>33</v>
      </c>
      <c r="D7" s="20" t="s">
        <v>34</v>
      </c>
      <c r="E7" s="24">
        <v>52100</v>
      </c>
      <c r="F7" s="24">
        <v>15</v>
      </c>
      <c r="G7" s="24">
        <f t="shared" si="0"/>
        <v>786711.5</v>
      </c>
    </row>
    <row r="8" spans="1:9" x14ac:dyDescent="0.3">
      <c r="A8" s="19">
        <v>43605</v>
      </c>
      <c r="B8" s="20" t="s">
        <v>7</v>
      </c>
      <c r="C8" s="20" t="s">
        <v>16</v>
      </c>
      <c r="D8" s="20" t="s">
        <v>22</v>
      </c>
      <c r="E8" s="24">
        <v>45300</v>
      </c>
      <c r="F8" s="24">
        <v>12</v>
      </c>
      <c r="G8" s="24">
        <f t="shared" si="0"/>
        <v>548131.19999999995</v>
      </c>
      <c r="H8" s="35"/>
      <c r="I8" s="35"/>
    </row>
    <row r="9" spans="1:9" x14ac:dyDescent="0.3">
      <c r="A9" s="19">
        <v>43610</v>
      </c>
      <c r="B9" s="20" t="s">
        <v>10</v>
      </c>
      <c r="C9" s="20" t="s">
        <v>13</v>
      </c>
      <c r="D9" s="20" t="s">
        <v>26</v>
      </c>
      <c r="E9" s="24">
        <v>38800</v>
      </c>
      <c r="F9" s="24">
        <v>18</v>
      </c>
      <c r="G9" s="24">
        <f t="shared" si="0"/>
        <v>702281.8</v>
      </c>
    </row>
    <row r="10" spans="1:9" x14ac:dyDescent="0.3">
      <c r="A10" s="19">
        <v>43624</v>
      </c>
      <c r="B10" s="20" t="s">
        <v>6</v>
      </c>
      <c r="C10" s="20" t="s">
        <v>19</v>
      </c>
      <c r="D10" s="20" t="s">
        <v>24</v>
      </c>
      <c r="E10" s="24">
        <v>21400</v>
      </c>
      <c r="F10" s="24">
        <v>25</v>
      </c>
      <c r="G10" s="24">
        <f t="shared" si="0"/>
        <v>537142.5</v>
      </c>
    </row>
    <row r="11" spans="1:9" x14ac:dyDescent="0.3">
      <c r="A11" s="19">
        <v>43630</v>
      </c>
      <c r="B11" s="20" t="s">
        <v>7</v>
      </c>
      <c r="C11" s="20" t="s">
        <v>16</v>
      </c>
      <c r="D11" s="20" t="s">
        <v>26</v>
      </c>
      <c r="E11" s="24">
        <v>45300</v>
      </c>
      <c r="F11" s="24">
        <v>13</v>
      </c>
      <c r="G11" s="24">
        <f t="shared" si="0"/>
        <v>593431.30000000005</v>
      </c>
    </row>
    <row r="12" spans="1:9" x14ac:dyDescent="0.3">
      <c r="A12" s="19">
        <v>43646</v>
      </c>
      <c r="B12" s="20" t="s">
        <v>10</v>
      </c>
      <c r="C12" s="20" t="s">
        <v>19</v>
      </c>
      <c r="D12" s="20" t="s">
        <v>22</v>
      </c>
      <c r="E12" s="24">
        <v>38800</v>
      </c>
      <c r="F12" s="24">
        <v>20</v>
      </c>
      <c r="G12" s="24">
        <f t="shared" si="0"/>
        <v>779882</v>
      </c>
      <c r="H12" s="35"/>
      <c r="I12" s="35"/>
    </row>
  </sheetData>
  <scenarios current="0" show="1" sqref="G3 G8 G12">
    <scenario name="공급가액 4580 증가" locked="1" count="3" user="만든 이" comment="만든 사람 만든 이 날짜 2019-08-02_x000a_수정한 사람 만든 이 날짜 2019-08-24">
      <inputCells r="E3" val="25980" numFmtId="176"/>
      <inputCells r="E8" val="49880" numFmtId="176"/>
      <inputCells r="E12" val="43380" numFmtId="176"/>
    </scenario>
    <scenario name="공급가액 3485 감소" locked="1" count="3" user="만든 이" comment="만든 사람 만든 이 날짜 2019-08-02_x000a_수정한 사람 만든 이 날짜 2019-08-24">
      <inputCells r="E3" val="17915" numFmtId="176"/>
      <inputCells r="E8" val="41815" numFmtId="176"/>
      <inputCells r="E12" val="35315" numFmtId="176"/>
    </scenario>
  </scenarios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3" sqref="F13"/>
    </sheetView>
  </sheetViews>
  <sheetFormatPr defaultRowHeight="16.5" x14ac:dyDescent="0.3"/>
  <cols>
    <col min="1" max="1" width="16.625" customWidth="1"/>
    <col min="2" max="5" width="13.625" customWidth="1"/>
    <col min="6" max="11" width="9.625" customWidth="1"/>
  </cols>
  <sheetData>
    <row r="3" spans="1:5" x14ac:dyDescent="0.3">
      <c r="A3" s="34"/>
      <c r="B3" s="34"/>
      <c r="C3" s="16" t="s">
        <v>74</v>
      </c>
      <c r="D3" s="34"/>
      <c r="E3" s="34"/>
    </row>
    <row r="4" spans="1:5" x14ac:dyDescent="0.3">
      <c r="A4" s="16" t="s">
        <v>75</v>
      </c>
      <c r="B4" s="16" t="s">
        <v>76</v>
      </c>
      <c r="C4" s="33" t="s">
        <v>31</v>
      </c>
      <c r="D4" s="33" t="s">
        <v>67</v>
      </c>
      <c r="E4" s="33" t="s">
        <v>68</v>
      </c>
    </row>
    <row r="5" spans="1:5" x14ac:dyDescent="0.3">
      <c r="A5" s="41" t="s">
        <v>65</v>
      </c>
      <c r="B5" s="33" t="s">
        <v>70</v>
      </c>
      <c r="C5" s="17" t="s">
        <v>73</v>
      </c>
      <c r="D5" s="17" t="s">
        <v>73</v>
      </c>
      <c r="E5" s="17">
        <v>18</v>
      </c>
    </row>
    <row r="6" spans="1:5" x14ac:dyDescent="0.3">
      <c r="A6" s="42"/>
      <c r="B6" s="33" t="s">
        <v>72</v>
      </c>
      <c r="C6" s="17" t="s">
        <v>73</v>
      </c>
      <c r="D6" s="17" t="s">
        <v>73</v>
      </c>
      <c r="E6" s="17">
        <v>698400</v>
      </c>
    </row>
    <row r="7" spans="1:5" x14ac:dyDescent="0.3">
      <c r="A7" s="41" t="s">
        <v>33</v>
      </c>
      <c r="B7" s="33" t="s">
        <v>70</v>
      </c>
      <c r="C7" s="17">
        <v>15</v>
      </c>
      <c r="D7" s="17">
        <v>9</v>
      </c>
      <c r="E7" s="17">
        <v>20</v>
      </c>
    </row>
    <row r="8" spans="1:5" x14ac:dyDescent="0.3">
      <c r="A8" s="42"/>
      <c r="B8" s="33" t="s">
        <v>72</v>
      </c>
      <c r="C8" s="17">
        <v>781500</v>
      </c>
      <c r="D8" s="17">
        <v>407700</v>
      </c>
      <c r="E8" s="17">
        <v>776000</v>
      </c>
    </row>
    <row r="9" spans="1:5" x14ac:dyDescent="0.3">
      <c r="A9" s="41" t="s">
        <v>66</v>
      </c>
      <c r="B9" s="33" t="s">
        <v>70</v>
      </c>
      <c r="C9" s="17" t="s">
        <v>73</v>
      </c>
      <c r="D9" s="17">
        <v>13</v>
      </c>
      <c r="E9" s="17">
        <v>14</v>
      </c>
    </row>
    <row r="10" spans="1:5" x14ac:dyDescent="0.3">
      <c r="A10" s="42"/>
      <c r="B10" s="33" t="s">
        <v>72</v>
      </c>
      <c r="C10" s="17" t="s">
        <v>73</v>
      </c>
      <c r="D10" s="17">
        <v>588900</v>
      </c>
      <c r="E10" s="17">
        <v>543200</v>
      </c>
    </row>
    <row r="11" spans="1:5" x14ac:dyDescent="0.3">
      <c r="A11" s="41" t="s">
        <v>69</v>
      </c>
      <c r="B11" s="42"/>
      <c r="C11" s="17">
        <v>15</v>
      </c>
      <c r="D11" s="17">
        <v>13</v>
      </c>
      <c r="E11" s="17">
        <v>20</v>
      </c>
    </row>
    <row r="12" spans="1:5" x14ac:dyDescent="0.3">
      <c r="A12" s="41" t="s">
        <v>71</v>
      </c>
      <c r="B12" s="42"/>
      <c r="C12" s="17">
        <v>781500</v>
      </c>
      <c r="D12" s="17">
        <v>588900</v>
      </c>
      <c r="E12" s="17">
        <v>776000</v>
      </c>
    </row>
  </sheetData>
  <mergeCells count="5">
    <mergeCell ref="A5:A6"/>
    <mergeCell ref="A7:A8"/>
    <mergeCell ref="A9:A10"/>
    <mergeCell ref="A11:B11"/>
    <mergeCell ref="A12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4.125" customWidth="1"/>
    <col min="2" max="2" width="12.625" customWidth="1"/>
    <col min="3" max="3" width="19.625" customWidth="1"/>
    <col min="4" max="4" width="15.625" customWidth="1"/>
    <col min="5" max="5" width="11.625" customWidth="1"/>
    <col min="6" max="6" width="9.625" customWidth="1"/>
    <col min="7" max="7" width="11.625" customWidth="1"/>
  </cols>
  <sheetData>
    <row r="2" spans="1:7" ht="16.5" customHeight="1" x14ac:dyDescent="0.3">
      <c r="A2" s="23" t="s">
        <v>0</v>
      </c>
      <c r="B2" s="23" t="s">
        <v>5</v>
      </c>
      <c r="C2" s="23" t="s">
        <v>12</v>
      </c>
      <c r="D2" s="23" t="s">
        <v>4</v>
      </c>
      <c r="E2" s="23" t="s">
        <v>2</v>
      </c>
      <c r="F2" s="23" t="s">
        <v>3</v>
      </c>
      <c r="G2" s="23" t="s">
        <v>1</v>
      </c>
    </row>
    <row r="3" spans="1:7" x14ac:dyDescent="0.3">
      <c r="A3" s="19">
        <v>43532</v>
      </c>
      <c r="B3" s="20" t="s">
        <v>6</v>
      </c>
      <c r="C3" s="20" t="s">
        <v>13</v>
      </c>
      <c r="D3" s="20" t="s">
        <v>22</v>
      </c>
      <c r="E3" s="32">
        <v>21400</v>
      </c>
      <c r="F3" s="32">
        <v>23</v>
      </c>
      <c r="G3" s="32">
        <v>492200</v>
      </c>
    </row>
    <row r="4" spans="1:7" x14ac:dyDescent="0.3">
      <c r="A4" s="19">
        <v>43535</v>
      </c>
      <c r="B4" s="20" t="s">
        <v>10</v>
      </c>
      <c r="C4" s="20" t="s">
        <v>16</v>
      </c>
      <c r="D4" s="20" t="s">
        <v>24</v>
      </c>
      <c r="E4" s="32">
        <v>38800</v>
      </c>
      <c r="F4" s="32">
        <v>14</v>
      </c>
      <c r="G4" s="32">
        <v>543200</v>
      </c>
    </row>
    <row r="5" spans="1:7" x14ac:dyDescent="0.3">
      <c r="A5" s="19">
        <v>43550</v>
      </c>
      <c r="B5" s="20" t="s">
        <v>7</v>
      </c>
      <c r="C5" s="20" t="s">
        <v>19</v>
      </c>
      <c r="D5" s="20" t="s">
        <v>26</v>
      </c>
      <c r="E5" s="32">
        <v>45300</v>
      </c>
      <c r="F5" s="32">
        <v>9</v>
      </c>
      <c r="G5" s="32">
        <v>407700</v>
      </c>
    </row>
    <row r="6" spans="1:7" x14ac:dyDescent="0.3">
      <c r="A6" s="19">
        <v>43555</v>
      </c>
      <c r="B6" s="20" t="s">
        <v>6</v>
      </c>
      <c r="C6" s="20" t="s">
        <v>13</v>
      </c>
      <c r="D6" s="20" t="s">
        <v>24</v>
      </c>
      <c r="E6" s="32">
        <v>21400</v>
      </c>
      <c r="F6" s="32">
        <v>28</v>
      </c>
      <c r="G6" s="32">
        <v>599200</v>
      </c>
    </row>
    <row r="7" spans="1:7" x14ac:dyDescent="0.3">
      <c r="A7" s="19">
        <v>43597</v>
      </c>
      <c r="B7" s="20" t="s">
        <v>32</v>
      </c>
      <c r="C7" s="20" t="s">
        <v>19</v>
      </c>
      <c r="D7" s="20" t="s">
        <v>26</v>
      </c>
      <c r="E7" s="32">
        <v>52100</v>
      </c>
      <c r="F7" s="32">
        <v>15</v>
      </c>
      <c r="G7" s="32">
        <v>781500</v>
      </c>
    </row>
    <row r="8" spans="1:7" x14ac:dyDescent="0.3">
      <c r="A8" s="19">
        <v>43605</v>
      </c>
      <c r="B8" s="20" t="s">
        <v>7</v>
      </c>
      <c r="C8" s="20" t="s">
        <v>16</v>
      </c>
      <c r="D8" s="20" t="s">
        <v>22</v>
      </c>
      <c r="E8" s="32">
        <v>45300</v>
      </c>
      <c r="F8" s="32">
        <v>12</v>
      </c>
      <c r="G8" s="32">
        <v>543600</v>
      </c>
    </row>
    <row r="9" spans="1:7" x14ac:dyDescent="0.3">
      <c r="A9" s="19">
        <v>43610</v>
      </c>
      <c r="B9" s="20" t="s">
        <v>10</v>
      </c>
      <c r="C9" s="20" t="s">
        <v>13</v>
      </c>
      <c r="D9" s="20" t="s">
        <v>26</v>
      </c>
      <c r="E9" s="32">
        <v>38800</v>
      </c>
      <c r="F9" s="32">
        <v>18</v>
      </c>
      <c r="G9" s="32">
        <v>698400</v>
      </c>
    </row>
    <row r="10" spans="1:7" x14ac:dyDescent="0.3">
      <c r="A10" s="19">
        <v>43624</v>
      </c>
      <c r="B10" s="20" t="s">
        <v>6</v>
      </c>
      <c r="C10" s="20" t="s">
        <v>19</v>
      </c>
      <c r="D10" s="20" t="s">
        <v>24</v>
      </c>
      <c r="E10" s="32">
        <v>21400</v>
      </c>
      <c r="F10" s="32">
        <v>25</v>
      </c>
      <c r="G10" s="32">
        <v>535000</v>
      </c>
    </row>
    <row r="11" spans="1:7" x14ac:dyDescent="0.3">
      <c r="A11" s="19">
        <v>43630</v>
      </c>
      <c r="B11" s="20" t="s">
        <v>7</v>
      </c>
      <c r="C11" s="20" t="s">
        <v>16</v>
      </c>
      <c r="D11" s="20" t="s">
        <v>26</v>
      </c>
      <c r="E11" s="32">
        <v>45300</v>
      </c>
      <c r="F11" s="32">
        <v>13</v>
      </c>
      <c r="G11" s="32">
        <v>588900</v>
      </c>
    </row>
    <row r="12" spans="1:7" x14ac:dyDescent="0.3">
      <c r="A12" s="19">
        <v>43646</v>
      </c>
      <c r="B12" s="20" t="s">
        <v>10</v>
      </c>
      <c r="C12" s="20" t="s">
        <v>19</v>
      </c>
      <c r="D12" s="20" t="s">
        <v>22</v>
      </c>
      <c r="E12" s="32">
        <v>38800</v>
      </c>
      <c r="F12" s="32">
        <v>20</v>
      </c>
      <c r="G12" s="32">
        <v>776000</v>
      </c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I27" sqref="I27"/>
    </sheetView>
  </sheetViews>
  <sheetFormatPr defaultRowHeight="16.5" x14ac:dyDescent="0.3"/>
  <cols>
    <col min="1" max="1" width="12.625" customWidth="1"/>
    <col min="2" max="2" width="15.125" customWidth="1"/>
    <col min="3" max="5" width="11.625" customWidth="1"/>
  </cols>
  <sheetData>
    <row r="2" spans="1:5" x14ac:dyDescent="0.3">
      <c r="A2" s="23" t="s">
        <v>5</v>
      </c>
      <c r="B2" s="23" t="s">
        <v>12</v>
      </c>
      <c r="C2" s="23" t="s">
        <v>36</v>
      </c>
      <c r="D2" s="23" t="s">
        <v>37</v>
      </c>
      <c r="E2" s="23" t="s">
        <v>38</v>
      </c>
    </row>
    <row r="3" spans="1:5" x14ac:dyDescent="0.3">
      <c r="A3" s="20" t="s">
        <v>6</v>
      </c>
      <c r="B3" s="20" t="s">
        <v>13</v>
      </c>
      <c r="C3" s="24">
        <v>291800</v>
      </c>
      <c r="D3" s="24">
        <v>200400</v>
      </c>
      <c r="E3" s="24">
        <v>492200</v>
      </c>
    </row>
    <row r="4" spans="1:5" x14ac:dyDescent="0.3">
      <c r="A4" s="20" t="s">
        <v>10</v>
      </c>
      <c r="B4" s="20" t="s">
        <v>16</v>
      </c>
      <c r="C4" s="24">
        <v>318500</v>
      </c>
      <c r="D4" s="24">
        <v>224700</v>
      </c>
      <c r="E4" s="24">
        <v>543200</v>
      </c>
    </row>
    <row r="5" spans="1:5" x14ac:dyDescent="0.3">
      <c r="A5" s="20" t="s">
        <v>7</v>
      </c>
      <c r="B5" s="20" t="s">
        <v>19</v>
      </c>
      <c r="C5" s="24">
        <v>157600</v>
      </c>
      <c r="D5" s="24">
        <v>250100</v>
      </c>
      <c r="E5" s="24">
        <v>407700</v>
      </c>
    </row>
    <row r="6" spans="1:5" x14ac:dyDescent="0.3">
      <c r="A6" s="20" t="s">
        <v>32</v>
      </c>
      <c r="B6" s="20" t="s">
        <v>39</v>
      </c>
      <c r="C6" s="24">
        <v>133000</v>
      </c>
      <c r="D6" s="24">
        <v>316500</v>
      </c>
      <c r="E6" s="24">
        <v>449500</v>
      </c>
    </row>
    <row r="7" spans="1:5" x14ac:dyDescent="0.3">
      <c r="A7" s="20" t="s">
        <v>35</v>
      </c>
      <c r="B7" s="20" t="s">
        <v>40</v>
      </c>
      <c r="C7" s="24">
        <v>20200</v>
      </c>
      <c r="D7" s="24">
        <v>16700</v>
      </c>
      <c r="E7" s="24">
        <v>36900</v>
      </c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주문내역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2019-09-16T09:28:37Z</dcterms:modified>
</cp:coreProperties>
</file>