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40" yWindow="1095" windowWidth="21660" windowHeight="10410"/>
  </bookViews>
  <sheets>
    <sheet name="납품관리" sheetId="1" r:id="rId1"/>
    <sheet name="부분합" sheetId="4" r:id="rId2"/>
    <sheet name="필터" sheetId="5" r:id="rId3"/>
    <sheet name="시나리오 요약" sheetId="9" r:id="rId4"/>
    <sheet name="시나리오" sheetId="6" r:id="rId5"/>
    <sheet name="피벗테이블 정답" sheetId="10" r:id="rId6"/>
    <sheet name="피벗테이블" sheetId="7" r:id="rId7"/>
    <sheet name="차트" sheetId="8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필터!$A$18:$E$18</definedName>
  </definedNames>
  <calcPr calcId="14562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5" l="1"/>
  <c r="G17" i="4"/>
  <c r="F17" i="4"/>
  <c r="G12" i="4"/>
  <c r="F12" i="4"/>
  <c r="G7" i="4"/>
  <c r="G19" i="4" s="1"/>
  <c r="F7" i="4"/>
  <c r="F19" i="4" s="1"/>
  <c r="F18" i="4"/>
  <c r="E18" i="4"/>
  <c r="F13" i="4"/>
  <c r="E13" i="4"/>
  <c r="F8" i="4"/>
  <c r="E8" i="4"/>
  <c r="E20" i="4" s="1"/>
  <c r="E15" i="1"/>
  <c r="E14" i="1"/>
  <c r="E13" i="1"/>
  <c r="H3" i="1"/>
  <c r="F20" i="4" l="1"/>
  <c r="I4" i="1"/>
  <c r="I5" i="1"/>
  <c r="I6" i="1"/>
  <c r="I7" i="1"/>
  <c r="I8" i="1"/>
  <c r="I9" i="1"/>
  <c r="I10" i="1"/>
  <c r="I11" i="1"/>
  <c r="I12" i="1"/>
  <c r="H4" i="1"/>
  <c r="H5" i="1"/>
  <c r="H6" i="1"/>
  <c r="H7" i="1"/>
  <c r="H8" i="1"/>
  <c r="H9" i="1"/>
  <c r="H10" i="1"/>
  <c r="H11" i="1"/>
  <c r="H12" i="1"/>
  <c r="I3" i="1"/>
  <c r="G4" i="6" l="1"/>
  <c r="G5" i="6"/>
  <c r="G6" i="6"/>
  <c r="G7" i="6"/>
  <c r="G8" i="6"/>
  <c r="G9" i="6"/>
  <c r="G10" i="6"/>
  <c r="G11" i="6"/>
  <c r="G12" i="6"/>
  <c r="G3" i="6"/>
</calcChain>
</file>

<file path=xl/sharedStrings.xml><?xml version="1.0" encoding="utf-8"?>
<sst xmlns="http://schemas.openxmlformats.org/spreadsheetml/2006/main" count="272" uniqueCount="91">
  <si>
    <t>순위</t>
  </si>
  <si>
    <t>비고</t>
  </si>
  <si>
    <t>수주일자</t>
    <phoneticPr fontId="1" type="noConversion"/>
  </si>
  <si>
    <t>거래처명</t>
    <phoneticPr fontId="1" type="noConversion"/>
  </si>
  <si>
    <t>단가</t>
    <phoneticPr fontId="1" type="noConversion"/>
  </si>
  <si>
    <t>수량</t>
    <phoneticPr fontId="1" type="noConversion"/>
  </si>
  <si>
    <t>판매액</t>
    <phoneticPr fontId="1" type="noConversion"/>
  </si>
  <si>
    <t>KR상사</t>
    <phoneticPr fontId="1" type="noConversion"/>
  </si>
  <si>
    <t>KR상사</t>
    <phoneticPr fontId="1" type="noConversion"/>
  </si>
  <si>
    <t>KR상사</t>
    <phoneticPr fontId="1" type="noConversion"/>
  </si>
  <si>
    <t>두이노컴퍼니</t>
    <phoneticPr fontId="1" type="noConversion"/>
  </si>
  <si>
    <t>두이노컴퍼니</t>
    <phoneticPr fontId="1" type="noConversion"/>
  </si>
  <si>
    <t>두이노컴퍼니</t>
    <phoneticPr fontId="1" type="noConversion"/>
  </si>
  <si>
    <t>화이코퍼레이션</t>
    <phoneticPr fontId="1" type="noConversion"/>
  </si>
  <si>
    <t>화이코퍼레이션</t>
    <phoneticPr fontId="1" type="noConversion"/>
  </si>
  <si>
    <t>분류</t>
    <phoneticPr fontId="1" type="noConversion"/>
  </si>
  <si>
    <t>품목</t>
    <phoneticPr fontId="1" type="noConversion"/>
  </si>
  <si>
    <t>선물</t>
    <phoneticPr fontId="1" type="noConversion"/>
  </si>
  <si>
    <t>선물</t>
    <phoneticPr fontId="1" type="noConversion"/>
  </si>
  <si>
    <t>동양란</t>
    <phoneticPr fontId="1" type="noConversion"/>
  </si>
  <si>
    <t>서양란</t>
    <phoneticPr fontId="1" type="noConversion"/>
  </si>
  <si>
    <t>공기정화</t>
    <phoneticPr fontId="1" type="noConversion"/>
  </si>
  <si>
    <t>동양란</t>
    <phoneticPr fontId="1" type="noConversion"/>
  </si>
  <si>
    <t>공기정화</t>
    <phoneticPr fontId="1" type="noConversion"/>
  </si>
  <si>
    <t>그린데코</t>
    <phoneticPr fontId="1" type="noConversion"/>
  </si>
  <si>
    <t>그린데코</t>
    <phoneticPr fontId="1" type="noConversion"/>
  </si>
  <si>
    <t>공기정화</t>
    <phoneticPr fontId="1" type="noConversion"/>
  </si>
  <si>
    <t>다육식물</t>
    <phoneticPr fontId="1" type="noConversion"/>
  </si>
  <si>
    <t>꽃상품</t>
    <phoneticPr fontId="1" type="noConversion"/>
  </si>
  <si>
    <t>꽃상품</t>
    <phoneticPr fontId="1" type="noConversion"/>
  </si>
  <si>
    <t>꽃상품</t>
    <phoneticPr fontId="1" type="noConversion"/>
  </si>
  <si>
    <t>서양란</t>
    <phoneticPr fontId="1" type="noConversion"/>
  </si>
  <si>
    <t>꽃바구니</t>
    <phoneticPr fontId="1" type="noConversion"/>
  </si>
  <si>
    <t>꽃바구니</t>
    <phoneticPr fontId="1" type="noConversion"/>
  </si>
  <si>
    <t>꽃다발</t>
    <phoneticPr fontId="1" type="noConversion"/>
  </si>
  <si>
    <t>조건</t>
    <phoneticPr fontId="1" type="noConversion"/>
  </si>
  <si>
    <t>선물</t>
    <phoneticPr fontId="1" type="noConversion"/>
  </si>
  <si>
    <t>선물</t>
    <phoneticPr fontId="1" type="noConversion"/>
  </si>
  <si>
    <t>공기정화</t>
    <phoneticPr fontId="1" type="noConversion"/>
  </si>
  <si>
    <t>꽃상품</t>
    <phoneticPr fontId="1" type="noConversion"/>
  </si>
  <si>
    <t>화환</t>
    <phoneticPr fontId="1" type="noConversion"/>
  </si>
  <si>
    <t>꽃바구니</t>
    <phoneticPr fontId="1" type="noConversion"/>
  </si>
  <si>
    <t>꽃바구니</t>
    <phoneticPr fontId="1" type="noConversion"/>
  </si>
  <si>
    <t>축하화환</t>
    <phoneticPr fontId="1" type="noConversion"/>
  </si>
  <si>
    <t>관엽화분</t>
    <phoneticPr fontId="1" type="noConversion"/>
  </si>
  <si>
    <t>개업화분</t>
    <phoneticPr fontId="1" type="noConversion"/>
  </si>
  <si>
    <t>판매총액</t>
    <phoneticPr fontId="1" type="noConversion"/>
  </si>
  <si>
    <t>2016년</t>
    <phoneticPr fontId="1" type="noConversion"/>
  </si>
  <si>
    <t>2017년</t>
    <phoneticPr fontId="1" type="noConversion"/>
  </si>
  <si>
    <t>2018년</t>
    <phoneticPr fontId="1" type="noConversion"/>
  </si>
  <si>
    <t>'품목'이 "서양란"인 '판매액'의 평균</t>
    <phoneticPr fontId="1" type="noConversion"/>
  </si>
  <si>
    <t>'단가'의 최대값-최소값 차이</t>
    <phoneticPr fontId="1" type="noConversion"/>
  </si>
  <si>
    <t>'판매액' 중 두 번째로 작은 값</t>
    <phoneticPr fontId="1" type="noConversion"/>
  </si>
  <si>
    <t>선물 평균</t>
  </si>
  <si>
    <t>꽃상품 평균</t>
  </si>
  <si>
    <t>공기정화 평균</t>
  </si>
  <si>
    <t>전체 평균</t>
  </si>
  <si>
    <t>선물 최대값</t>
  </si>
  <si>
    <t>꽃상품 최대값</t>
  </si>
  <si>
    <t>공기정화 최대값</t>
  </si>
  <si>
    <t>전체 최대값</t>
  </si>
  <si>
    <t>$E$4</t>
  </si>
  <si>
    <t>$E$5</t>
  </si>
  <si>
    <t>$E$10</t>
  </si>
  <si>
    <t>$G$4</t>
  </si>
  <si>
    <t>$G$5</t>
  </si>
  <si>
    <t>$G$10</t>
  </si>
  <si>
    <t>단가 5800 증가</t>
  </si>
  <si>
    <t>만든 사람 Windows User 날짜 2019-01-04</t>
  </si>
  <si>
    <t>단가 4700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</si>
  <si>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</si>
  <si>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</si>
  <si>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</si>
  <si>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</si>
  <si>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</si>
  <si>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</si>
  <si>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</si>
  <si>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KR상사</t>
  </si>
  <si>
    <t>두이노컴퍼니</t>
  </si>
  <si>
    <t>화이코퍼레이션</t>
  </si>
  <si>
    <t>그린데코</t>
  </si>
  <si>
    <t>동양란</t>
  </si>
  <si>
    <t>서양란</t>
  </si>
  <si>
    <t>전체 평균 : 단가</t>
  </si>
  <si>
    <t>평균 : 단가</t>
  </si>
  <si>
    <t>전체 평균 : 판매액</t>
  </si>
  <si>
    <t>평균 : 판매액</t>
  </si>
  <si>
    <t>**</t>
  </si>
  <si>
    <t>품목</t>
  </si>
  <si>
    <t>거래처명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</si>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</sst>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@&quot;(주)&quot;"/>
    <numFmt numFmtId="178" formatCode="#&quot;위&quot;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/>
    </xf>
    <xf numFmtId="0" fontId="3" fillId="2" borderId="8" xfId="0" quotePrefix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3">
    <dxf>
      <alignment horizontal="center" readingOrder="0"/>
    </dxf>
    <dxf>
      <numFmt numFmtId="176" formatCode="#,##0_ "/>
    </dxf>
    <dxf>
      <font>
        <b/>
        <i val="0"/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 sz="1800" b="0" i="1">
                <a:latin typeface="궁서체" pitchFamily="17" charset="-127"/>
                <a:ea typeface="궁서체" pitchFamily="17" charset="-127"/>
              </a:defRPr>
            </a:pPr>
            <a:r>
              <a:rPr lang="ko-KR" sz="1800" b="0" i="1">
                <a:latin typeface="궁서체" pitchFamily="17" charset="-127"/>
                <a:ea typeface="궁서체" pitchFamily="17" charset="-127"/>
              </a:rPr>
              <a:t>최근 </a:t>
            </a:r>
            <a:r>
              <a:rPr lang="en-US" sz="1800" b="0" i="1">
                <a:latin typeface="궁서체" pitchFamily="17" charset="-127"/>
                <a:ea typeface="궁서체" pitchFamily="17" charset="-127"/>
              </a:rPr>
              <a:t>2</a:t>
            </a:r>
            <a:r>
              <a:rPr lang="ko-KR" sz="1800" b="0" i="1">
                <a:latin typeface="궁서체" pitchFamily="17" charset="-127"/>
                <a:ea typeface="궁서체" pitchFamily="17" charset="-127"/>
              </a:rPr>
              <a:t>년간 납품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2017년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선물</c:v>
                </c:pt>
                <c:pt idx="1">
                  <c:v>공기정화</c:v>
                </c:pt>
                <c:pt idx="2">
                  <c:v>꽃상품</c:v>
                </c:pt>
                <c:pt idx="3">
                  <c:v>화환</c:v>
                </c:pt>
                <c:pt idx="4">
                  <c:v>관엽화분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2707300</c:v>
                </c:pt>
                <c:pt idx="1">
                  <c:v>3195800</c:v>
                </c:pt>
                <c:pt idx="2">
                  <c:v>1710000</c:v>
                </c:pt>
                <c:pt idx="3">
                  <c:v>1995000</c:v>
                </c:pt>
                <c:pt idx="4">
                  <c:v>2912000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2018년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선물</c:v>
                </c:pt>
                <c:pt idx="1">
                  <c:v>공기정화</c:v>
                </c:pt>
                <c:pt idx="2">
                  <c:v>꽃상품</c:v>
                </c:pt>
                <c:pt idx="3">
                  <c:v>화환</c:v>
                </c:pt>
                <c:pt idx="4">
                  <c:v>관엽화분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2145000</c:v>
                </c:pt>
                <c:pt idx="1">
                  <c:v>4012600</c:v>
                </c:pt>
                <c:pt idx="2">
                  <c:v>1624400</c:v>
                </c:pt>
                <c:pt idx="3">
                  <c:v>2468000</c:v>
                </c:pt>
                <c:pt idx="4">
                  <c:v>3171000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810880"/>
        <c:axId val="224812416"/>
      </c:barChart>
      <c:catAx>
        <c:axId val="22481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24812416"/>
        <c:crosses val="autoZero"/>
        <c:auto val="1"/>
        <c:lblAlgn val="ctr"/>
        <c:lblOffset val="100"/>
        <c:noMultiLvlLbl val="0"/>
      </c:catAx>
      <c:valAx>
        <c:axId val="22481241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224810880"/>
        <c:crosses val="autoZero"/>
        <c:crossBetween val="between"/>
      </c:valAx>
      <c:spPr>
        <a:gradFill flip="none"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path path="rect">
            <a:fillToRect l="50000" t="50000" r="50000" b="50000"/>
          </a:path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19050">
      <a:solidFill>
        <a:srgbClr val="002060"/>
      </a:solidFill>
      <a:prstDash val="sysDot"/>
    </a:ln>
  </c:spPr>
  <c:txPr>
    <a:bodyPr/>
    <a:lstStyle/>
    <a:p>
      <a:pPr>
        <a:defRPr sz="900">
          <a:latin typeface="굴림체" pitchFamily="49" charset="-127"/>
          <a:ea typeface="굴림체" pitchFamily="49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7</xdr:col>
      <xdr:colOff>657225</xdr:colOff>
      <xdr:row>0</xdr:row>
      <xdr:rowOff>942975</xdr:rowOff>
    </xdr:to>
    <xdr:sp macro="" textlink="">
      <xdr:nvSpPr>
        <xdr:cNvPr id="2" name="십자형 1"/>
        <xdr:cNvSpPr/>
      </xdr:nvSpPr>
      <xdr:spPr>
        <a:xfrm>
          <a:off x="1143000" y="38100"/>
          <a:ext cx="6210300" cy="904875"/>
        </a:xfrm>
        <a:prstGeom prst="plus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800" u="sng">
              <a:latin typeface="궁서체" pitchFamily="17" charset="-127"/>
              <a:ea typeface="궁서체" pitchFamily="17" charset="-127"/>
            </a:rPr>
            <a:t>5</a:t>
          </a:r>
          <a:r>
            <a:rPr lang="ko-KR" altLang="en-US" sz="2800" u="sng">
              <a:latin typeface="궁서체" pitchFamily="17" charset="-127"/>
              <a:ea typeface="궁서체" pitchFamily="17" charset="-127"/>
            </a:rPr>
            <a:t>월 거래처별 납품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9</xdr:row>
      <xdr:rowOff>38099</xdr:rowOff>
    </xdr:from>
    <xdr:to>
      <xdr:col>7</xdr:col>
      <xdr:colOff>638174</xdr:colOff>
      <xdr:row>24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3469.563132060182" createdVersion="4" refreshedVersion="4" minRefreshableVersion="3" recordCount="10">
  <cacheSource type="worksheet">
    <worksheetSource ref="A2:G12" sheet="피벗테이블"/>
  </cacheSource>
  <cacheFields count="7">
    <cacheField name="수주일자" numFmtId="14">
      <sharedItems containsSemiMixedTypes="0" containsNonDate="0" containsDate="1" containsString="0" minDate="2019-05-02T00:00:00" maxDate="2019-05-31T00:00:00"/>
    </cacheField>
    <cacheField name="거래처명" numFmtId="0">
      <sharedItems count="3">
        <s v="KR상사"/>
        <s v="두이노컴퍼니"/>
        <s v="화이코퍼레이션"/>
      </sharedItems>
    </cacheField>
    <cacheField name="분류" numFmtId="0">
      <sharedItems/>
    </cacheField>
    <cacheField name="품목" numFmtId="0">
      <sharedItems count="6">
        <s v="서양란"/>
        <s v="그린데코"/>
        <s v="동양란"/>
        <s v="꽃바구니"/>
        <s v="다육식물"/>
        <s v="꽃다발"/>
      </sharedItems>
    </cacheField>
    <cacheField name="단가" numFmtId="176">
      <sharedItems containsSemiMixedTypes="0" containsString="0" containsNumber="1" containsInteger="1" minValue="49000" maxValue="109000"/>
    </cacheField>
    <cacheField name="수량" numFmtId="176">
      <sharedItems containsSemiMixedTypes="0" containsString="0" containsNumber="1" containsInteger="1" minValue="1" maxValue="9"/>
    </cacheField>
    <cacheField name="판매액" numFmtId="176">
      <sharedItems containsSemiMixedTypes="0" containsString="0" containsNumber="1" containsInteger="1" minValue="53100" maxValue="67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d v="2019-05-02T00:00:00"/>
    <x v="0"/>
    <s v="선물"/>
    <x v="0"/>
    <n v="97000"/>
    <n v="3"/>
    <n v="291000"/>
  </r>
  <r>
    <d v="2019-05-07T00:00:00"/>
    <x v="1"/>
    <s v="공기정화"/>
    <x v="1"/>
    <n v="58000"/>
    <n v="5"/>
    <n v="290000"/>
  </r>
  <r>
    <d v="2019-05-10T00:00:00"/>
    <x v="1"/>
    <s v="선물"/>
    <x v="2"/>
    <n v="100300"/>
    <n v="4"/>
    <n v="401200"/>
  </r>
  <r>
    <d v="2019-05-13T00:00:00"/>
    <x v="2"/>
    <s v="꽃상품"/>
    <x v="3"/>
    <n v="53100"/>
    <n v="1"/>
    <n v="53100"/>
  </r>
  <r>
    <d v="2019-05-15T00:00:00"/>
    <x v="2"/>
    <s v="공기정화"/>
    <x v="4"/>
    <n v="109000"/>
    <n v="6"/>
    <n v="654000"/>
  </r>
  <r>
    <d v="2019-05-16T00:00:00"/>
    <x v="0"/>
    <s v="꽃상품"/>
    <x v="5"/>
    <n v="49000"/>
    <n v="3"/>
    <n v="147000"/>
  </r>
  <r>
    <d v="2019-05-22T00:00:00"/>
    <x v="0"/>
    <s v="공기정화"/>
    <x v="1"/>
    <n v="58000"/>
    <n v="9"/>
    <n v="522000"/>
  </r>
  <r>
    <d v="2019-05-24T00:00:00"/>
    <x v="1"/>
    <s v="꽃상품"/>
    <x v="3"/>
    <n v="53100"/>
    <n v="2"/>
    <n v="106200"/>
  </r>
  <r>
    <d v="2019-05-29T00:00:00"/>
    <x v="2"/>
    <s v="선물"/>
    <x v="0"/>
    <n v="97000"/>
    <n v="7"/>
    <n v="679000"/>
  </r>
  <r>
    <d v="2019-05-30T00:00:00"/>
    <x v="0"/>
    <s v="선물"/>
    <x v="2"/>
    <n v="100300"/>
    <n v="3"/>
    <n v="300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0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2" firstHeaderRow="1" firstDataRow="2" firstDataCol="2"/>
  <pivotFields count="7">
    <pivotField compact="0" numFmtId="14" outline="0" showAll="0"/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axis="axisCol" compact="0" outline="0" showAll="0">
      <items count="7">
        <item x="1"/>
        <item h="1" x="5"/>
        <item h="1" x="3"/>
        <item h="1" x="4"/>
        <item x="2"/>
        <item x="0"/>
        <item t="default"/>
      </items>
    </pivotField>
    <pivotField dataField="1" compact="0" numFmtId="176" outline="0" showAll="0"/>
    <pivotField compact="0" numFmtId="176" outline="0" showAll="0"/>
    <pivotField dataField="1" compact="0" numFmtId="176" outline="0" showAll="0"/>
  </pivotFields>
  <rowFields count="2">
    <field x="1"/>
    <field x="-2"/>
  </rowFields>
  <row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rowItems>
  <colFields count="1">
    <field x="3"/>
  </colFields>
  <colItems count="3">
    <i>
      <x/>
    </i>
    <i>
      <x v="4"/>
    </i>
    <i>
      <x v="5"/>
    </i>
  </colItems>
  <dataFields count="2">
    <dataField name="평균 : 단가" fld="4" subtotal="average" baseField="1" baseItem="0"/>
    <dataField name="평균 : 판매액" fld="6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Dark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16" sqref="J16"/>
    </sheetView>
  </sheetViews>
  <sheetFormatPr defaultRowHeight="16.5" x14ac:dyDescent="0.3"/>
  <cols>
    <col min="1" max="1" width="14.625" customWidth="1"/>
    <col min="2" max="2" width="20" customWidth="1"/>
    <col min="3" max="4" width="11.125" customWidth="1"/>
    <col min="5" max="5" width="10.375" customWidth="1"/>
    <col min="7" max="7" width="11.625" customWidth="1"/>
    <col min="9" max="9" width="11.25" customWidth="1"/>
  </cols>
  <sheetData>
    <row r="1" spans="1:9" ht="78" customHeight="1" x14ac:dyDescent="0.3"/>
    <row r="2" spans="1:9" ht="18" customHeight="1" x14ac:dyDescent="0.3">
      <c r="A2" s="12" t="s">
        <v>2</v>
      </c>
      <c r="B2" s="12" t="s">
        <v>3</v>
      </c>
      <c r="C2" s="12" t="s">
        <v>15</v>
      </c>
      <c r="D2" s="12" t="s">
        <v>16</v>
      </c>
      <c r="E2" s="12" t="s">
        <v>4</v>
      </c>
      <c r="F2" s="12" t="s">
        <v>5</v>
      </c>
      <c r="G2" s="12" t="s">
        <v>6</v>
      </c>
      <c r="H2" s="12" t="s">
        <v>0</v>
      </c>
      <c r="I2" s="12" t="s">
        <v>1</v>
      </c>
    </row>
    <row r="3" spans="1:9" ht="18" customHeight="1" x14ac:dyDescent="0.3">
      <c r="A3" s="4">
        <v>43587</v>
      </c>
      <c r="B3" s="14" t="s">
        <v>8</v>
      </c>
      <c r="C3" s="11" t="s">
        <v>17</v>
      </c>
      <c r="D3" s="11" t="s">
        <v>20</v>
      </c>
      <c r="E3" s="13">
        <v>97000</v>
      </c>
      <c r="F3" s="11">
        <v>3</v>
      </c>
      <c r="G3" s="13">
        <v>291000</v>
      </c>
      <c r="H3" s="15">
        <f>RANK(G3,$G$3:$G$12)</f>
        <v>6</v>
      </c>
      <c r="I3" s="11" t="str">
        <f>IF(C3="꽃상품","계절꽃","")</f>
        <v/>
      </c>
    </row>
    <row r="4" spans="1:9" ht="18" customHeight="1" x14ac:dyDescent="0.3">
      <c r="A4" s="4">
        <v>43592</v>
      </c>
      <c r="B4" s="14" t="s">
        <v>10</v>
      </c>
      <c r="C4" s="11" t="s">
        <v>21</v>
      </c>
      <c r="D4" s="11" t="s">
        <v>24</v>
      </c>
      <c r="E4" s="13">
        <v>58000</v>
      </c>
      <c r="F4" s="11">
        <v>5</v>
      </c>
      <c r="G4" s="13">
        <v>290000</v>
      </c>
      <c r="H4" s="15">
        <f t="shared" ref="H4:H12" si="0">RANK(G4,$G$3:$G$12)</f>
        <v>7</v>
      </c>
      <c r="I4" s="11" t="str">
        <f t="shared" ref="I4:I12" si="1">IF(C4="꽃상품","계절꽃","")</f>
        <v/>
      </c>
    </row>
    <row r="5" spans="1:9" ht="18" customHeight="1" x14ac:dyDescent="0.3">
      <c r="A5" s="4">
        <v>43595</v>
      </c>
      <c r="B5" s="14" t="s">
        <v>11</v>
      </c>
      <c r="C5" s="11" t="s">
        <v>17</v>
      </c>
      <c r="D5" s="11" t="s">
        <v>22</v>
      </c>
      <c r="E5" s="13">
        <v>100300</v>
      </c>
      <c r="F5" s="11">
        <v>4</v>
      </c>
      <c r="G5" s="13">
        <v>401200</v>
      </c>
      <c r="H5" s="15">
        <f t="shared" si="0"/>
        <v>4</v>
      </c>
      <c r="I5" s="11" t="str">
        <f t="shared" si="1"/>
        <v/>
      </c>
    </row>
    <row r="6" spans="1:9" ht="18" customHeight="1" x14ac:dyDescent="0.3">
      <c r="A6" s="4">
        <v>43598</v>
      </c>
      <c r="B6" s="14" t="s">
        <v>13</v>
      </c>
      <c r="C6" s="11" t="s">
        <v>28</v>
      </c>
      <c r="D6" s="11" t="s">
        <v>32</v>
      </c>
      <c r="E6" s="13">
        <v>53100</v>
      </c>
      <c r="F6" s="11">
        <v>1</v>
      </c>
      <c r="G6" s="13">
        <v>53100</v>
      </c>
      <c r="H6" s="15">
        <f t="shared" si="0"/>
        <v>10</v>
      </c>
      <c r="I6" s="11" t="str">
        <f t="shared" si="1"/>
        <v>계절꽃</v>
      </c>
    </row>
    <row r="7" spans="1:9" ht="18" customHeight="1" x14ac:dyDescent="0.3">
      <c r="A7" s="4">
        <v>43600</v>
      </c>
      <c r="B7" s="14" t="s">
        <v>14</v>
      </c>
      <c r="C7" s="11" t="s">
        <v>26</v>
      </c>
      <c r="D7" s="11" t="s">
        <v>27</v>
      </c>
      <c r="E7" s="13">
        <v>109000</v>
      </c>
      <c r="F7" s="11">
        <v>6</v>
      </c>
      <c r="G7" s="13">
        <v>654000</v>
      </c>
      <c r="H7" s="15">
        <f t="shared" si="0"/>
        <v>2</v>
      </c>
      <c r="I7" s="11" t="str">
        <f t="shared" si="1"/>
        <v/>
      </c>
    </row>
    <row r="8" spans="1:9" ht="18" customHeight="1" x14ac:dyDescent="0.3">
      <c r="A8" s="4">
        <v>43601</v>
      </c>
      <c r="B8" s="14" t="s">
        <v>8</v>
      </c>
      <c r="C8" s="11" t="s">
        <v>29</v>
      </c>
      <c r="D8" s="11" t="s">
        <v>34</v>
      </c>
      <c r="E8" s="13">
        <v>49000</v>
      </c>
      <c r="F8" s="11">
        <v>3</v>
      </c>
      <c r="G8" s="13">
        <v>147000</v>
      </c>
      <c r="H8" s="15">
        <f t="shared" si="0"/>
        <v>8</v>
      </c>
      <c r="I8" s="11" t="str">
        <f t="shared" si="1"/>
        <v>계절꽃</v>
      </c>
    </row>
    <row r="9" spans="1:9" ht="18" customHeight="1" x14ac:dyDescent="0.3">
      <c r="A9" s="4">
        <v>43607</v>
      </c>
      <c r="B9" s="14" t="s">
        <v>7</v>
      </c>
      <c r="C9" s="11" t="s">
        <v>23</v>
      </c>
      <c r="D9" s="11" t="s">
        <v>25</v>
      </c>
      <c r="E9" s="13">
        <v>58000</v>
      </c>
      <c r="F9" s="11">
        <v>9</v>
      </c>
      <c r="G9" s="13">
        <v>522000</v>
      </c>
      <c r="H9" s="15">
        <f t="shared" si="0"/>
        <v>3</v>
      </c>
      <c r="I9" s="11" t="str">
        <f t="shared" si="1"/>
        <v/>
      </c>
    </row>
    <row r="10" spans="1:9" ht="18" customHeight="1" x14ac:dyDescent="0.3">
      <c r="A10" s="4">
        <v>43609</v>
      </c>
      <c r="B10" s="14" t="s">
        <v>12</v>
      </c>
      <c r="C10" s="11" t="s">
        <v>30</v>
      </c>
      <c r="D10" s="11" t="s">
        <v>33</v>
      </c>
      <c r="E10" s="13">
        <v>53100</v>
      </c>
      <c r="F10" s="11">
        <v>2</v>
      </c>
      <c r="G10" s="13">
        <v>106200</v>
      </c>
      <c r="H10" s="15">
        <f t="shared" si="0"/>
        <v>9</v>
      </c>
      <c r="I10" s="11" t="str">
        <f t="shared" si="1"/>
        <v>계절꽃</v>
      </c>
    </row>
    <row r="11" spans="1:9" ht="18" customHeight="1" x14ac:dyDescent="0.3">
      <c r="A11" s="4">
        <v>43614</v>
      </c>
      <c r="B11" s="14" t="s">
        <v>14</v>
      </c>
      <c r="C11" s="11" t="s">
        <v>17</v>
      </c>
      <c r="D11" s="11" t="s">
        <v>31</v>
      </c>
      <c r="E11" s="13">
        <v>97000</v>
      </c>
      <c r="F11" s="11">
        <v>7</v>
      </c>
      <c r="G11" s="13">
        <v>679000</v>
      </c>
      <c r="H11" s="15">
        <f t="shared" si="0"/>
        <v>1</v>
      </c>
      <c r="I11" s="11" t="str">
        <f t="shared" si="1"/>
        <v/>
      </c>
    </row>
    <row r="12" spans="1:9" ht="18" customHeight="1" x14ac:dyDescent="0.3">
      <c r="A12" s="4">
        <v>43615</v>
      </c>
      <c r="B12" s="14" t="s">
        <v>9</v>
      </c>
      <c r="C12" s="11" t="s">
        <v>18</v>
      </c>
      <c r="D12" s="11" t="s">
        <v>19</v>
      </c>
      <c r="E12" s="13">
        <v>100300</v>
      </c>
      <c r="F12" s="11">
        <v>3</v>
      </c>
      <c r="G12" s="13">
        <v>300900</v>
      </c>
      <c r="H12" s="15">
        <f t="shared" si="0"/>
        <v>5</v>
      </c>
      <c r="I12" s="11" t="str">
        <f t="shared" si="1"/>
        <v/>
      </c>
    </row>
    <row r="13" spans="1:9" ht="18" customHeight="1" x14ac:dyDescent="0.3">
      <c r="A13" s="43" t="s">
        <v>50</v>
      </c>
      <c r="B13" s="44"/>
      <c r="C13" s="44"/>
      <c r="D13" s="45"/>
      <c r="E13" s="41">
        <f>DAVERAGE(A2:I12,G2,D2:D3)</f>
        <v>485000</v>
      </c>
      <c r="F13" s="41"/>
      <c r="G13" s="41"/>
      <c r="H13" s="42"/>
      <c r="I13" s="42"/>
    </row>
    <row r="14" spans="1:9" ht="18" customHeight="1" x14ac:dyDescent="0.3">
      <c r="A14" s="43" t="s">
        <v>51</v>
      </c>
      <c r="B14" s="44"/>
      <c r="C14" s="44"/>
      <c r="D14" s="45"/>
      <c r="E14" s="41">
        <f>MAX(E3:E12)-MIN(E3:E12)</f>
        <v>60000</v>
      </c>
      <c r="F14" s="41"/>
      <c r="G14" s="41"/>
      <c r="H14" s="42"/>
      <c r="I14" s="42"/>
    </row>
    <row r="15" spans="1:9" ht="18" customHeight="1" x14ac:dyDescent="0.3">
      <c r="A15" s="43" t="s">
        <v>52</v>
      </c>
      <c r="B15" s="44"/>
      <c r="C15" s="44"/>
      <c r="D15" s="45"/>
      <c r="E15" s="41">
        <f>SMALL(G3:G12,2)</f>
        <v>106200</v>
      </c>
      <c r="F15" s="41"/>
      <c r="G15" s="41"/>
      <c r="H15" s="42"/>
      <c r="I15" s="42"/>
    </row>
  </sheetData>
  <mergeCells count="7">
    <mergeCell ref="E13:G13"/>
    <mergeCell ref="H13:I15"/>
    <mergeCell ref="E14:G14"/>
    <mergeCell ref="E15:G15"/>
    <mergeCell ref="A13:D13"/>
    <mergeCell ref="A14:D14"/>
    <mergeCell ref="A15:D15"/>
  </mergeCells>
  <phoneticPr fontId="1" type="noConversion"/>
  <conditionalFormatting sqref="A3:I12">
    <cfRule type="expression" dxfId="2" priority="1">
      <formula>$E3&gt;=90000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H21" sqref="H21"/>
    </sheetView>
  </sheetViews>
  <sheetFormatPr defaultColWidth="8.75" defaultRowHeight="16.5" outlineLevelRow="3" outlineLevelCol="1" x14ac:dyDescent="0.3"/>
  <cols>
    <col min="1" max="1" width="13.25" style="1" customWidth="1"/>
    <col min="2" max="2" width="15.125" style="1" customWidth="1"/>
    <col min="3" max="3" width="16.625" style="1" customWidth="1"/>
    <col min="4" max="4" width="11.5" style="1" customWidth="1" outlineLevel="1"/>
    <col min="5" max="5" width="10.5" style="1" customWidth="1"/>
    <col min="6" max="6" width="7.25" style="1" customWidth="1"/>
    <col min="7" max="7" width="13.125" style="1" customWidth="1"/>
    <col min="8" max="16384" width="8.75" style="1"/>
  </cols>
  <sheetData>
    <row r="2" spans="1:16" x14ac:dyDescent="0.3">
      <c r="A2" s="9" t="s">
        <v>2</v>
      </c>
      <c r="B2" s="10" t="s">
        <v>3</v>
      </c>
      <c r="C2" s="10" t="s">
        <v>15</v>
      </c>
      <c r="D2" s="10" t="s">
        <v>16</v>
      </c>
      <c r="E2" s="10" t="s">
        <v>4</v>
      </c>
      <c r="F2" s="10" t="s">
        <v>5</v>
      </c>
      <c r="G2" s="10" t="s">
        <v>6</v>
      </c>
    </row>
    <row r="3" spans="1:16" outlineLevel="3" x14ac:dyDescent="0.3">
      <c r="A3" s="4">
        <v>43587</v>
      </c>
      <c r="B3" s="3" t="s">
        <v>8</v>
      </c>
      <c r="C3" s="2" t="s">
        <v>36</v>
      </c>
      <c r="D3" s="2" t="s">
        <v>20</v>
      </c>
      <c r="E3" s="5">
        <v>97000</v>
      </c>
      <c r="F3" s="5">
        <v>3</v>
      </c>
      <c r="G3" s="5">
        <v>291000</v>
      </c>
      <c r="P3" s="8"/>
    </row>
    <row r="4" spans="1:16" outlineLevel="3" x14ac:dyDescent="0.3">
      <c r="A4" s="4">
        <v>43595</v>
      </c>
      <c r="B4" s="3" t="s">
        <v>10</v>
      </c>
      <c r="C4" s="2" t="s">
        <v>17</v>
      </c>
      <c r="D4" s="2" t="s">
        <v>19</v>
      </c>
      <c r="E4" s="5">
        <v>100300</v>
      </c>
      <c r="F4" s="5">
        <v>4</v>
      </c>
      <c r="G4" s="5">
        <v>401200</v>
      </c>
    </row>
    <row r="5" spans="1:16" outlineLevel="3" x14ac:dyDescent="0.3">
      <c r="A5" s="4">
        <v>43614</v>
      </c>
      <c r="B5" s="3" t="s">
        <v>14</v>
      </c>
      <c r="C5" s="2" t="s">
        <v>17</v>
      </c>
      <c r="D5" s="2" t="s">
        <v>20</v>
      </c>
      <c r="E5" s="5">
        <v>97000</v>
      </c>
      <c r="F5" s="5">
        <v>7</v>
      </c>
      <c r="G5" s="5">
        <v>679000</v>
      </c>
      <c r="P5" s="8"/>
    </row>
    <row r="6" spans="1:16" outlineLevel="3" x14ac:dyDescent="0.3">
      <c r="A6" s="4">
        <v>43615</v>
      </c>
      <c r="B6" s="3" t="s">
        <v>8</v>
      </c>
      <c r="C6" s="2" t="s">
        <v>17</v>
      </c>
      <c r="D6" s="2" t="s">
        <v>19</v>
      </c>
      <c r="E6" s="5">
        <v>100300</v>
      </c>
      <c r="F6" s="5">
        <v>3</v>
      </c>
      <c r="G6" s="5">
        <v>300900</v>
      </c>
    </row>
    <row r="7" spans="1:16" s="8" customFormat="1" outlineLevel="2" x14ac:dyDescent="0.3">
      <c r="A7" s="4"/>
      <c r="B7" s="3"/>
      <c r="C7" s="16" t="s">
        <v>57</v>
      </c>
      <c r="D7" s="2"/>
      <c r="E7" s="5"/>
      <c r="F7" s="5">
        <f>SUBTOTAL(4,F3:F6)</f>
        <v>7</v>
      </c>
      <c r="G7" s="5">
        <f>SUBTOTAL(4,G3:G6)</f>
        <v>679000</v>
      </c>
    </row>
    <row r="8" spans="1:16" s="8" customFormat="1" outlineLevel="1" x14ac:dyDescent="0.3">
      <c r="A8" s="4"/>
      <c r="B8" s="3"/>
      <c r="C8" s="16" t="s">
        <v>53</v>
      </c>
      <c r="D8" s="2"/>
      <c r="E8" s="5">
        <f>SUBTOTAL(1,E3:E6)</f>
        <v>98650</v>
      </c>
      <c r="F8" s="5">
        <f>SUBTOTAL(1,F3:F6)</f>
        <v>4.25</v>
      </c>
      <c r="G8" s="5"/>
    </row>
    <row r="9" spans="1:16" outlineLevel="3" x14ac:dyDescent="0.3">
      <c r="A9" s="4">
        <v>43598</v>
      </c>
      <c r="B9" s="3" t="s">
        <v>13</v>
      </c>
      <c r="C9" s="2" t="s">
        <v>28</v>
      </c>
      <c r="D9" s="2" t="s">
        <v>32</v>
      </c>
      <c r="E9" s="5">
        <v>53100</v>
      </c>
      <c r="F9" s="5">
        <v>1</v>
      </c>
      <c r="G9" s="5">
        <v>53100</v>
      </c>
    </row>
    <row r="10" spans="1:16" outlineLevel="3" x14ac:dyDescent="0.3">
      <c r="A10" s="4">
        <v>43601</v>
      </c>
      <c r="B10" s="3" t="s">
        <v>8</v>
      </c>
      <c r="C10" s="2" t="s">
        <v>29</v>
      </c>
      <c r="D10" s="2" t="s">
        <v>34</v>
      </c>
      <c r="E10" s="5">
        <v>49000</v>
      </c>
      <c r="F10" s="5">
        <v>3</v>
      </c>
      <c r="G10" s="5">
        <v>147000</v>
      </c>
    </row>
    <row r="11" spans="1:16" outlineLevel="3" x14ac:dyDescent="0.3">
      <c r="A11" s="4">
        <v>43609</v>
      </c>
      <c r="B11" s="3" t="s">
        <v>10</v>
      </c>
      <c r="C11" s="2" t="s">
        <v>29</v>
      </c>
      <c r="D11" s="2" t="s">
        <v>32</v>
      </c>
      <c r="E11" s="5">
        <v>53100</v>
      </c>
      <c r="F11" s="5">
        <v>2</v>
      </c>
      <c r="G11" s="5">
        <v>106200</v>
      </c>
    </row>
    <row r="12" spans="1:16" s="8" customFormat="1" outlineLevel="2" x14ac:dyDescent="0.3">
      <c r="A12" s="4"/>
      <c r="B12" s="3"/>
      <c r="C12" s="16" t="s">
        <v>58</v>
      </c>
      <c r="D12" s="2"/>
      <c r="E12" s="5"/>
      <c r="F12" s="5">
        <f>SUBTOTAL(4,F9:F11)</f>
        <v>3</v>
      </c>
      <c r="G12" s="5">
        <f>SUBTOTAL(4,G9:G11)</f>
        <v>147000</v>
      </c>
    </row>
    <row r="13" spans="1:16" s="8" customFormat="1" outlineLevel="1" x14ac:dyDescent="0.3">
      <c r="A13" s="4"/>
      <c r="B13" s="3"/>
      <c r="C13" s="16" t="s">
        <v>54</v>
      </c>
      <c r="D13" s="2"/>
      <c r="E13" s="5">
        <f>SUBTOTAL(1,E9:E11)</f>
        <v>51733.333333333336</v>
      </c>
      <c r="F13" s="5">
        <f>SUBTOTAL(1,F9:F11)</f>
        <v>2</v>
      </c>
      <c r="G13" s="5"/>
    </row>
    <row r="14" spans="1:16" outlineLevel="3" x14ac:dyDescent="0.3">
      <c r="A14" s="4">
        <v>43592</v>
      </c>
      <c r="B14" s="3" t="s">
        <v>10</v>
      </c>
      <c r="C14" s="2" t="s">
        <v>21</v>
      </c>
      <c r="D14" s="2" t="s">
        <v>24</v>
      </c>
      <c r="E14" s="5">
        <v>58000</v>
      </c>
      <c r="F14" s="5">
        <v>5</v>
      </c>
      <c r="G14" s="5">
        <v>290000</v>
      </c>
    </row>
    <row r="15" spans="1:16" outlineLevel="3" x14ac:dyDescent="0.3">
      <c r="A15" s="4">
        <v>43600</v>
      </c>
      <c r="B15" s="3" t="s">
        <v>14</v>
      </c>
      <c r="C15" s="2" t="s">
        <v>21</v>
      </c>
      <c r="D15" s="2" t="s">
        <v>27</v>
      </c>
      <c r="E15" s="5">
        <v>109000</v>
      </c>
      <c r="F15" s="5">
        <v>6</v>
      </c>
      <c r="G15" s="5">
        <v>654000</v>
      </c>
    </row>
    <row r="16" spans="1:16" outlineLevel="3" x14ac:dyDescent="0.3">
      <c r="A16" s="4">
        <v>43607</v>
      </c>
      <c r="B16" s="3" t="s">
        <v>7</v>
      </c>
      <c r="C16" s="2" t="s">
        <v>23</v>
      </c>
      <c r="D16" s="2" t="s">
        <v>25</v>
      </c>
      <c r="E16" s="5">
        <v>58000</v>
      </c>
      <c r="F16" s="5">
        <v>9</v>
      </c>
      <c r="G16" s="5">
        <v>522000</v>
      </c>
    </row>
    <row r="17" spans="1:7" s="8" customFormat="1" outlineLevel="2" x14ac:dyDescent="0.3">
      <c r="A17" s="17"/>
      <c r="B17" s="18"/>
      <c r="C17" s="19" t="s">
        <v>59</v>
      </c>
      <c r="D17" s="18"/>
      <c r="E17" s="20"/>
      <c r="F17" s="20">
        <f>SUBTOTAL(4,F14:F16)</f>
        <v>9</v>
      </c>
      <c r="G17" s="20">
        <f>SUBTOTAL(4,G14:G16)</f>
        <v>654000</v>
      </c>
    </row>
    <row r="18" spans="1:7" s="8" customFormat="1" outlineLevel="1" x14ac:dyDescent="0.3">
      <c r="A18" s="17"/>
      <c r="B18" s="18"/>
      <c r="C18" s="19" t="s">
        <v>55</v>
      </c>
      <c r="D18" s="18"/>
      <c r="E18" s="20">
        <f>SUBTOTAL(1,E14:E16)</f>
        <v>75000</v>
      </c>
      <c r="F18" s="20">
        <f>SUBTOTAL(1,F14:F16)</f>
        <v>6.666666666666667</v>
      </c>
      <c r="G18" s="20"/>
    </row>
    <row r="19" spans="1:7" s="8" customFormat="1" x14ac:dyDescent="0.3">
      <c r="A19" s="17"/>
      <c r="B19" s="18"/>
      <c r="C19" s="19" t="s">
        <v>60</v>
      </c>
      <c r="D19" s="18"/>
      <c r="E19" s="20"/>
      <c r="F19" s="20">
        <f>SUBTOTAL(4,F3:F16)</f>
        <v>9</v>
      </c>
      <c r="G19" s="20">
        <f>SUBTOTAL(4,G3:G16)</f>
        <v>679000</v>
      </c>
    </row>
    <row r="20" spans="1:7" s="8" customFormat="1" x14ac:dyDescent="0.3">
      <c r="A20" s="17"/>
      <c r="B20" s="18"/>
      <c r="C20" s="19" t="s">
        <v>56</v>
      </c>
      <c r="D20" s="18"/>
      <c r="E20" s="20">
        <f>SUBTOTAL(1,E3:E16)</f>
        <v>77480</v>
      </c>
      <c r="F20" s="20">
        <f>SUBTOTAL(1,F3:F16)</f>
        <v>4.3</v>
      </c>
      <c r="G20" s="20"/>
    </row>
  </sheetData>
  <sortState ref="P2">
    <sortCondition descending="1" ref="P2:P6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5" sqref="F25"/>
    </sheetView>
  </sheetViews>
  <sheetFormatPr defaultColWidth="8.75" defaultRowHeight="16.5" x14ac:dyDescent="0.3"/>
  <cols>
    <col min="1" max="1" width="15.625" style="1" customWidth="1"/>
    <col min="2" max="2" width="15.125" style="1" customWidth="1"/>
    <col min="3" max="4" width="11.5" style="1" customWidth="1"/>
    <col min="5" max="5" width="10.5" style="1" customWidth="1"/>
    <col min="6" max="6" width="7.25" style="1" customWidth="1"/>
    <col min="7" max="7" width="11.875" style="1" customWidth="1"/>
    <col min="8" max="16384" width="8.75" style="1"/>
  </cols>
  <sheetData>
    <row r="2" spans="1:7" x14ac:dyDescent="0.3">
      <c r="A2" s="9" t="s">
        <v>2</v>
      </c>
      <c r="B2" s="10" t="s">
        <v>3</v>
      </c>
      <c r="C2" s="10" t="s">
        <v>15</v>
      </c>
      <c r="D2" s="10" t="s">
        <v>16</v>
      </c>
      <c r="E2" s="10" t="s">
        <v>4</v>
      </c>
      <c r="F2" s="10" t="s">
        <v>5</v>
      </c>
      <c r="G2" s="10" t="s">
        <v>6</v>
      </c>
    </row>
    <row r="3" spans="1:7" x14ac:dyDescent="0.3">
      <c r="A3" s="4">
        <v>43587</v>
      </c>
      <c r="B3" s="3" t="s">
        <v>8</v>
      </c>
      <c r="C3" s="2" t="s">
        <v>37</v>
      </c>
      <c r="D3" s="2" t="s">
        <v>20</v>
      </c>
      <c r="E3" s="5">
        <v>97000</v>
      </c>
      <c r="F3" s="5">
        <v>3</v>
      </c>
      <c r="G3" s="5">
        <v>291000</v>
      </c>
    </row>
    <row r="4" spans="1:7" x14ac:dyDescent="0.3">
      <c r="A4" s="4">
        <v>43592</v>
      </c>
      <c r="B4" s="3" t="s">
        <v>10</v>
      </c>
      <c r="C4" s="2" t="s">
        <v>21</v>
      </c>
      <c r="D4" s="2" t="s">
        <v>24</v>
      </c>
      <c r="E4" s="5">
        <v>58000</v>
      </c>
      <c r="F4" s="5">
        <v>5</v>
      </c>
      <c r="G4" s="5">
        <v>290000</v>
      </c>
    </row>
    <row r="5" spans="1:7" x14ac:dyDescent="0.3">
      <c r="A5" s="4">
        <v>43595</v>
      </c>
      <c r="B5" s="3" t="s">
        <v>10</v>
      </c>
      <c r="C5" s="2" t="s">
        <v>17</v>
      </c>
      <c r="D5" s="2" t="s">
        <v>19</v>
      </c>
      <c r="E5" s="5">
        <v>100300</v>
      </c>
      <c r="F5" s="5">
        <v>4</v>
      </c>
      <c r="G5" s="5">
        <v>401200</v>
      </c>
    </row>
    <row r="6" spans="1:7" x14ac:dyDescent="0.3">
      <c r="A6" s="4">
        <v>43598</v>
      </c>
      <c r="B6" s="3" t="s">
        <v>13</v>
      </c>
      <c r="C6" s="2" t="s">
        <v>28</v>
      </c>
      <c r="D6" s="2" t="s">
        <v>32</v>
      </c>
      <c r="E6" s="5">
        <v>53100</v>
      </c>
      <c r="F6" s="5">
        <v>1</v>
      </c>
      <c r="G6" s="5">
        <v>53100</v>
      </c>
    </row>
    <row r="7" spans="1:7" x14ac:dyDescent="0.3">
      <c r="A7" s="4">
        <v>43600</v>
      </c>
      <c r="B7" s="3" t="s">
        <v>14</v>
      </c>
      <c r="C7" s="2" t="s">
        <v>21</v>
      </c>
      <c r="D7" s="2" t="s">
        <v>27</v>
      </c>
      <c r="E7" s="5">
        <v>109000</v>
      </c>
      <c r="F7" s="5">
        <v>6</v>
      </c>
      <c r="G7" s="5">
        <v>654000</v>
      </c>
    </row>
    <row r="8" spans="1:7" x14ac:dyDescent="0.3">
      <c r="A8" s="4">
        <v>43601</v>
      </c>
      <c r="B8" s="3" t="s">
        <v>8</v>
      </c>
      <c r="C8" s="2" t="s">
        <v>29</v>
      </c>
      <c r="D8" s="2" t="s">
        <v>34</v>
      </c>
      <c r="E8" s="5">
        <v>49000</v>
      </c>
      <c r="F8" s="5">
        <v>3</v>
      </c>
      <c r="G8" s="5">
        <v>147000</v>
      </c>
    </row>
    <row r="9" spans="1:7" x14ac:dyDescent="0.3">
      <c r="A9" s="4">
        <v>43607</v>
      </c>
      <c r="B9" s="3" t="s">
        <v>7</v>
      </c>
      <c r="C9" s="2" t="s">
        <v>23</v>
      </c>
      <c r="D9" s="2" t="s">
        <v>25</v>
      </c>
      <c r="E9" s="5">
        <v>58000</v>
      </c>
      <c r="F9" s="5">
        <v>9</v>
      </c>
      <c r="G9" s="5">
        <v>522000</v>
      </c>
    </row>
    <row r="10" spans="1:7" x14ac:dyDescent="0.3">
      <c r="A10" s="4">
        <v>43609</v>
      </c>
      <c r="B10" s="3" t="s">
        <v>10</v>
      </c>
      <c r="C10" s="2" t="s">
        <v>29</v>
      </c>
      <c r="D10" s="2" t="s">
        <v>32</v>
      </c>
      <c r="E10" s="5">
        <v>53100</v>
      </c>
      <c r="F10" s="5">
        <v>2</v>
      </c>
      <c r="G10" s="5">
        <v>106200</v>
      </c>
    </row>
    <row r="11" spans="1:7" x14ac:dyDescent="0.3">
      <c r="A11" s="4">
        <v>43614</v>
      </c>
      <c r="B11" s="3" t="s">
        <v>14</v>
      </c>
      <c r="C11" s="2" t="s">
        <v>17</v>
      </c>
      <c r="D11" s="2" t="s">
        <v>20</v>
      </c>
      <c r="E11" s="5">
        <v>97000</v>
      </c>
      <c r="F11" s="5">
        <v>7</v>
      </c>
      <c r="G11" s="5">
        <v>679000</v>
      </c>
    </row>
    <row r="12" spans="1:7" x14ac:dyDescent="0.3">
      <c r="A12" s="4">
        <v>43615</v>
      </c>
      <c r="B12" s="3" t="s">
        <v>8</v>
      </c>
      <c r="C12" s="2" t="s">
        <v>17</v>
      </c>
      <c r="D12" s="2" t="s">
        <v>19</v>
      </c>
      <c r="E12" s="5">
        <v>100300</v>
      </c>
      <c r="F12" s="5">
        <v>3</v>
      </c>
      <c r="G12" s="5">
        <v>300900</v>
      </c>
    </row>
    <row r="14" spans="1:7" x14ac:dyDescent="0.3">
      <c r="A14" s="9" t="s">
        <v>35</v>
      </c>
    </row>
    <row r="15" spans="1:7" ht="17.45" x14ac:dyDescent="0.4">
      <c r="A15" s="6" t="b">
        <f>OR(B3="KR상사",G3&gt;=600000)</f>
        <v>1</v>
      </c>
    </row>
    <row r="18" spans="1:5" x14ac:dyDescent="0.3">
      <c r="A18" s="10" t="s">
        <v>3</v>
      </c>
      <c r="B18" s="10" t="s">
        <v>16</v>
      </c>
      <c r="C18" s="10" t="s">
        <v>4</v>
      </c>
      <c r="D18" s="10" t="s">
        <v>5</v>
      </c>
      <c r="E18" s="10" t="s">
        <v>6</v>
      </c>
    </row>
    <row r="19" spans="1:5" x14ac:dyDescent="0.3">
      <c r="A19" s="3" t="s">
        <v>8</v>
      </c>
      <c r="B19" s="2" t="s">
        <v>20</v>
      </c>
      <c r="C19" s="5">
        <v>97000</v>
      </c>
      <c r="D19" s="5">
        <v>3</v>
      </c>
      <c r="E19" s="5">
        <v>291000</v>
      </c>
    </row>
    <row r="20" spans="1:5" x14ac:dyDescent="0.3">
      <c r="A20" s="3" t="s">
        <v>14</v>
      </c>
      <c r="B20" s="2" t="s">
        <v>27</v>
      </c>
      <c r="C20" s="5">
        <v>109000</v>
      </c>
      <c r="D20" s="5">
        <v>6</v>
      </c>
      <c r="E20" s="5">
        <v>654000</v>
      </c>
    </row>
    <row r="21" spans="1:5" x14ac:dyDescent="0.3">
      <c r="A21" s="3" t="s">
        <v>8</v>
      </c>
      <c r="B21" s="2" t="s">
        <v>34</v>
      </c>
      <c r="C21" s="5">
        <v>49000</v>
      </c>
      <c r="D21" s="5">
        <v>3</v>
      </c>
      <c r="E21" s="5">
        <v>147000</v>
      </c>
    </row>
    <row r="22" spans="1:5" x14ac:dyDescent="0.3">
      <c r="A22" s="3" t="s">
        <v>7</v>
      </c>
      <c r="B22" s="2" t="s">
        <v>25</v>
      </c>
      <c r="C22" s="5">
        <v>58000</v>
      </c>
      <c r="D22" s="5">
        <v>9</v>
      </c>
      <c r="E22" s="5">
        <v>522000</v>
      </c>
    </row>
    <row r="23" spans="1:5" x14ac:dyDescent="0.3">
      <c r="A23" s="3" t="s">
        <v>14</v>
      </c>
      <c r="B23" s="2" t="s">
        <v>20</v>
      </c>
      <c r="C23" s="5">
        <v>97000</v>
      </c>
      <c r="D23" s="5">
        <v>7</v>
      </c>
      <c r="E23" s="5">
        <v>679000</v>
      </c>
    </row>
    <row r="24" spans="1:5" x14ac:dyDescent="0.3">
      <c r="A24" s="3" t="s">
        <v>8</v>
      </c>
      <c r="B24" s="2" t="s">
        <v>19</v>
      </c>
      <c r="C24" s="5">
        <v>100300</v>
      </c>
      <c r="D24" s="5">
        <v>3</v>
      </c>
      <c r="E24" s="5">
        <v>300900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23"/>
  <sheetViews>
    <sheetView showGridLines="0" workbookViewId="0">
      <selection activeCell="G16" sqref="G16"/>
    </sheetView>
  </sheetViews>
  <sheetFormatPr defaultRowHeight="16.5" outlineLevelRow="1" outlineLevelCol="1" x14ac:dyDescent="0.3"/>
  <cols>
    <col min="3" max="3" width="6.875" customWidth="1"/>
    <col min="4" max="6" width="15.625" customWidth="1" outlineLevel="1"/>
  </cols>
  <sheetData>
    <row r="1" spans="2:6" ht="17.25" thickBot="1" x14ac:dyDescent="0.35"/>
    <row r="2" spans="2:6" x14ac:dyDescent="0.3">
      <c r="B2" s="26" t="s">
        <v>70</v>
      </c>
      <c r="C2" s="27"/>
      <c r="D2" s="33"/>
      <c r="E2" s="33"/>
      <c r="F2" s="33"/>
    </row>
    <row r="3" spans="2:6" collapsed="1" x14ac:dyDescent="0.3">
      <c r="B3" s="25"/>
      <c r="C3" s="25"/>
      <c r="D3" s="34" t="s">
        <v>72</v>
      </c>
      <c r="E3" s="34" t="s">
        <v>67</v>
      </c>
      <c r="F3" s="34" t="s">
        <v>69</v>
      </c>
    </row>
    <row r="4" spans="2:6" ht="40.5" hidden="1" outlineLevel="1" x14ac:dyDescent="0.3">
      <c r="B4" s="29"/>
      <c r="C4" s="29"/>
      <c r="D4" s="22"/>
      <c r="E4" s="36" t="s">
        <v>68</v>
      </c>
      <c r="F4" s="36" t="s">
        <v>68</v>
      </c>
    </row>
    <row r="5" spans="2:6" x14ac:dyDescent="0.3">
      <c r="B5" s="30" t="s">
        <v>71</v>
      </c>
      <c r="C5" s="31"/>
      <c r="D5" s="28"/>
      <c r="E5" s="28"/>
      <c r="F5" s="28"/>
    </row>
    <row r="6" spans="2:6" outlineLevel="1" x14ac:dyDescent="0.3">
      <c r="B6" s="29"/>
      <c r="C6" s="29" t="s">
        <v>61</v>
      </c>
      <c r="D6" s="23">
        <v>58000</v>
      </c>
      <c r="E6" s="35">
        <v>63800</v>
      </c>
      <c r="F6" s="35">
        <v>53300</v>
      </c>
    </row>
    <row r="7" spans="2:6" outlineLevel="1" x14ac:dyDescent="0.3">
      <c r="B7" s="29"/>
      <c r="C7" s="29" t="s">
        <v>62</v>
      </c>
      <c r="D7" s="23">
        <v>100300</v>
      </c>
      <c r="E7" s="35">
        <v>106100</v>
      </c>
      <c r="F7" s="35">
        <v>95600</v>
      </c>
    </row>
    <row r="8" spans="2:6" outlineLevel="1" x14ac:dyDescent="0.3">
      <c r="B8" s="29"/>
      <c r="C8" s="29" t="s">
        <v>63</v>
      </c>
      <c r="D8" s="23">
        <v>53100</v>
      </c>
      <c r="E8" s="35">
        <v>58900</v>
      </c>
      <c r="F8" s="35">
        <v>48400</v>
      </c>
    </row>
    <row r="9" spans="2:6" x14ac:dyDescent="0.3">
      <c r="B9" s="30" t="s">
        <v>73</v>
      </c>
      <c r="C9" s="31"/>
      <c r="D9" s="28"/>
      <c r="E9" s="28"/>
      <c r="F9" s="28"/>
    </row>
    <row r="10" spans="2:6" outlineLevel="1" x14ac:dyDescent="0.3">
      <c r="B10" s="29"/>
      <c r="C10" s="29" t="s">
        <v>64</v>
      </c>
      <c r="D10" s="23">
        <v>290000</v>
      </c>
      <c r="E10" s="23">
        <v>319000</v>
      </c>
      <c r="F10" s="23">
        <v>266500</v>
      </c>
    </row>
    <row r="11" spans="2:6" outlineLevel="1" x14ac:dyDescent="0.3">
      <c r="B11" s="29"/>
      <c r="C11" s="29" t="s">
        <v>65</v>
      </c>
      <c r="D11" s="23">
        <v>401200</v>
      </c>
      <c r="E11" s="23">
        <v>424400</v>
      </c>
      <c r="F11" s="23">
        <v>382400</v>
      </c>
    </row>
    <row r="12" spans="2:6" ht="17.25" outlineLevel="1" thickBot="1" x14ac:dyDescent="0.35">
      <c r="B12" s="32"/>
      <c r="C12" s="32" t="s">
        <v>66</v>
      </c>
      <c r="D12" s="24">
        <v>106200</v>
      </c>
      <c r="E12" s="24">
        <v>117800</v>
      </c>
      <c r="F12" s="24">
        <v>96800</v>
      </c>
    </row>
    <row r="13" spans="2:6" x14ac:dyDescent="0.3">
      <c r="B13" t="s">
        <v>74</v>
      </c>
    </row>
    <row r="14" spans="2:6" x14ac:dyDescent="0.3">
      <c r="B14" t="s">
        <v>75</v>
      </c>
    </row>
    <row r="15" spans="2:6" x14ac:dyDescent="0.3">
      <c r="B15" t="s">
        <v>76</v>
      </c>
    </row>
    <row r="20" spans="5:6" x14ac:dyDescent="0.3">
      <c r="E20" s="21"/>
      <c r="F20" s="21"/>
    </row>
    <row r="21" spans="5:6" x14ac:dyDescent="0.3">
      <c r="E21" s="21"/>
      <c r="F21" s="21"/>
    </row>
    <row r="22" spans="5:6" x14ac:dyDescent="0.3">
      <c r="E22" s="21"/>
      <c r="F22" s="21"/>
    </row>
    <row r="23" spans="5:6" x14ac:dyDescent="0.3">
      <c r="E23" s="21"/>
      <c r="F23" s="21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H13" sqref="H13"/>
    </sheetView>
  </sheetViews>
  <sheetFormatPr defaultColWidth="8.75" defaultRowHeight="16.5" x14ac:dyDescent="0.3"/>
  <cols>
    <col min="1" max="1" width="13.25" style="1" customWidth="1"/>
    <col min="2" max="2" width="15.125" style="1" customWidth="1"/>
    <col min="3" max="4" width="11.5" style="1" customWidth="1"/>
    <col min="5" max="5" width="10.5" style="1" customWidth="1"/>
    <col min="6" max="6" width="7.25" style="1" customWidth="1"/>
    <col min="7" max="7" width="11.875" style="1" customWidth="1"/>
    <col min="8" max="16384" width="8.75" style="1"/>
  </cols>
  <sheetData>
    <row r="2" spans="1:11" x14ac:dyDescent="0.3">
      <c r="A2" s="9" t="s">
        <v>2</v>
      </c>
      <c r="B2" s="10" t="s">
        <v>3</v>
      </c>
      <c r="C2" s="10" t="s">
        <v>15</v>
      </c>
      <c r="D2" s="10" t="s">
        <v>16</v>
      </c>
      <c r="E2" s="10" t="s">
        <v>4</v>
      </c>
      <c r="F2" s="10" t="s">
        <v>5</v>
      </c>
      <c r="G2" s="10" t="s">
        <v>6</v>
      </c>
    </row>
    <row r="3" spans="1:11" x14ac:dyDescent="0.3">
      <c r="A3" s="4">
        <v>43587</v>
      </c>
      <c r="B3" s="3" t="s">
        <v>8</v>
      </c>
      <c r="C3" s="2" t="s">
        <v>37</v>
      </c>
      <c r="D3" s="2" t="s">
        <v>20</v>
      </c>
      <c r="E3" s="5">
        <v>97000</v>
      </c>
      <c r="F3" s="5">
        <v>3</v>
      </c>
      <c r="G3" s="5">
        <f>E3*F3</f>
        <v>291000</v>
      </c>
    </row>
    <row r="4" spans="1:11" x14ac:dyDescent="0.3">
      <c r="A4" s="4">
        <v>43592</v>
      </c>
      <c r="B4" s="3" t="s">
        <v>10</v>
      </c>
      <c r="C4" s="2" t="s">
        <v>21</v>
      </c>
      <c r="D4" s="2" t="s">
        <v>24</v>
      </c>
      <c r="E4" s="5">
        <v>58000</v>
      </c>
      <c r="F4" s="5">
        <v>5</v>
      </c>
      <c r="G4" s="5">
        <f t="shared" ref="G4:G12" si="0">E4*F4</f>
        <v>290000</v>
      </c>
      <c r="J4" s="21"/>
      <c r="K4" s="21"/>
    </row>
    <row r="5" spans="1:11" x14ac:dyDescent="0.3">
      <c r="A5" s="4">
        <v>43595</v>
      </c>
      <c r="B5" s="3" t="s">
        <v>10</v>
      </c>
      <c r="C5" s="2" t="s">
        <v>17</v>
      </c>
      <c r="D5" s="2" t="s">
        <v>19</v>
      </c>
      <c r="E5" s="5">
        <v>100300</v>
      </c>
      <c r="F5" s="5">
        <v>4</v>
      </c>
      <c r="G5" s="5">
        <f t="shared" si="0"/>
        <v>401200</v>
      </c>
      <c r="J5" s="21"/>
      <c r="K5" s="21"/>
    </row>
    <row r="6" spans="1:11" x14ac:dyDescent="0.3">
      <c r="A6" s="4">
        <v>43598</v>
      </c>
      <c r="B6" s="3" t="s">
        <v>13</v>
      </c>
      <c r="C6" s="2" t="s">
        <v>28</v>
      </c>
      <c r="D6" s="2" t="s">
        <v>32</v>
      </c>
      <c r="E6" s="5">
        <v>53100</v>
      </c>
      <c r="F6" s="5">
        <v>1</v>
      </c>
      <c r="G6" s="5">
        <f t="shared" si="0"/>
        <v>53100</v>
      </c>
    </row>
    <row r="7" spans="1:11" x14ac:dyDescent="0.3">
      <c r="A7" s="4">
        <v>43600</v>
      </c>
      <c r="B7" s="3" t="s">
        <v>14</v>
      </c>
      <c r="C7" s="2" t="s">
        <v>21</v>
      </c>
      <c r="D7" s="2" t="s">
        <v>27</v>
      </c>
      <c r="E7" s="5">
        <v>109000</v>
      </c>
      <c r="F7" s="5">
        <v>6</v>
      </c>
      <c r="G7" s="5">
        <f t="shared" si="0"/>
        <v>654000</v>
      </c>
    </row>
    <row r="8" spans="1:11" x14ac:dyDescent="0.3">
      <c r="A8" s="4">
        <v>43601</v>
      </c>
      <c r="B8" s="3" t="s">
        <v>8</v>
      </c>
      <c r="C8" s="2" t="s">
        <v>29</v>
      </c>
      <c r="D8" s="2" t="s">
        <v>34</v>
      </c>
      <c r="E8" s="5">
        <v>49000</v>
      </c>
      <c r="F8" s="5">
        <v>3</v>
      </c>
      <c r="G8" s="5">
        <f t="shared" si="0"/>
        <v>147000</v>
      </c>
    </row>
    <row r="9" spans="1:11" x14ac:dyDescent="0.3">
      <c r="A9" s="4">
        <v>43607</v>
      </c>
      <c r="B9" s="3" t="s">
        <v>7</v>
      </c>
      <c r="C9" s="2" t="s">
        <v>23</v>
      </c>
      <c r="D9" s="2" t="s">
        <v>25</v>
      </c>
      <c r="E9" s="5">
        <v>58000</v>
      </c>
      <c r="F9" s="5">
        <v>9</v>
      </c>
      <c r="G9" s="5">
        <f t="shared" si="0"/>
        <v>522000</v>
      </c>
    </row>
    <row r="10" spans="1:11" x14ac:dyDescent="0.3">
      <c r="A10" s="4">
        <v>43609</v>
      </c>
      <c r="B10" s="3" t="s">
        <v>10</v>
      </c>
      <c r="C10" s="2" t="s">
        <v>29</v>
      </c>
      <c r="D10" s="2" t="s">
        <v>32</v>
      </c>
      <c r="E10" s="5">
        <v>53100</v>
      </c>
      <c r="F10" s="5">
        <v>2</v>
      </c>
      <c r="G10" s="5">
        <f t="shared" si="0"/>
        <v>106200</v>
      </c>
      <c r="J10" s="21"/>
      <c r="K10" s="21"/>
    </row>
    <row r="11" spans="1:11" x14ac:dyDescent="0.3">
      <c r="A11" s="4">
        <v>43614</v>
      </c>
      <c r="B11" s="3" t="s">
        <v>14</v>
      </c>
      <c r="C11" s="2" t="s">
        <v>17</v>
      </c>
      <c r="D11" s="2" t="s">
        <v>20</v>
      </c>
      <c r="E11" s="5">
        <v>97000</v>
      </c>
      <c r="F11" s="5">
        <v>7</v>
      </c>
      <c r="G11" s="5">
        <f t="shared" si="0"/>
        <v>679000</v>
      </c>
    </row>
    <row r="12" spans="1:11" x14ac:dyDescent="0.3">
      <c r="A12" s="4">
        <v>43615</v>
      </c>
      <c r="B12" s="3" t="s">
        <v>8</v>
      </c>
      <c r="C12" s="2" t="s">
        <v>17</v>
      </c>
      <c r="D12" s="2" t="s">
        <v>19</v>
      </c>
      <c r="E12" s="5">
        <v>100300</v>
      </c>
      <c r="F12" s="5">
        <v>3</v>
      </c>
      <c r="G12" s="5">
        <f t="shared" si="0"/>
        <v>300900</v>
      </c>
    </row>
  </sheetData>
  <scenarios current="1" sqref="G4 G5 G10">
    <scenario name="단가 5800 증가" locked="1" count="3" user="Windows User" comment="만든 사람 Windows User 날짜 2019-01-04">
      <inputCells r="E4" val="63800" numFmtId="176"/>
      <inputCells r="E5" val="106100" numFmtId="176"/>
      <inputCells r="E10" val="58900" numFmtId="176"/>
    </scenario>
    <scenario name="단가 4700 감소" locked="1" count="3" user="Windows User" comment="만든 사람 Windows User 날짜 2019-01-04">
      <inputCells r="E4" val="53300" numFmtId="176"/>
      <inputCells r="E5" val="95600" numFmtId="176"/>
      <inputCells r="E10" val="48400" numFmtId="176"/>
    </scenario>
  </scenario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F13" sqref="F13"/>
    </sheetView>
  </sheetViews>
  <sheetFormatPr defaultRowHeight="16.5" x14ac:dyDescent="0.3"/>
  <cols>
    <col min="1" max="1" width="16.625" customWidth="1"/>
    <col min="2" max="5" width="15.625" customWidth="1"/>
    <col min="6" max="6" width="9.25" customWidth="1"/>
    <col min="7" max="8" width="8.5" customWidth="1"/>
    <col min="9" max="9" width="13.125" bestFit="1" customWidth="1"/>
    <col min="10" max="10" width="11.125" bestFit="1" customWidth="1"/>
    <col min="11" max="11" width="13.125" bestFit="1" customWidth="1"/>
    <col min="12" max="12" width="11.125" bestFit="1" customWidth="1"/>
    <col min="13" max="13" width="13.125" bestFit="1" customWidth="1"/>
    <col min="14" max="14" width="15.875" bestFit="1" customWidth="1"/>
    <col min="15" max="15" width="18" bestFit="1" customWidth="1"/>
  </cols>
  <sheetData>
    <row r="3" spans="1:5" x14ac:dyDescent="0.3">
      <c r="A3" s="37"/>
      <c r="B3" s="37"/>
      <c r="C3" s="38" t="s">
        <v>88</v>
      </c>
      <c r="D3" s="37"/>
      <c r="E3" s="37"/>
    </row>
    <row r="4" spans="1:5" x14ac:dyDescent="0.3">
      <c r="A4" s="38" t="s">
        <v>89</v>
      </c>
      <c r="B4" s="38" t="s">
        <v>90</v>
      </c>
      <c r="C4" s="39" t="s">
        <v>80</v>
      </c>
      <c r="D4" s="39" t="s">
        <v>81</v>
      </c>
      <c r="E4" s="39" t="s">
        <v>82</v>
      </c>
    </row>
    <row r="5" spans="1:5" x14ac:dyDescent="0.3">
      <c r="A5" s="46" t="s">
        <v>77</v>
      </c>
      <c r="B5" s="39" t="s">
        <v>84</v>
      </c>
      <c r="C5" s="40">
        <v>58000</v>
      </c>
      <c r="D5" s="40">
        <v>100300</v>
      </c>
      <c r="E5" s="40">
        <v>97000</v>
      </c>
    </row>
    <row r="6" spans="1:5" x14ac:dyDescent="0.3">
      <c r="A6" s="47"/>
      <c r="B6" s="39" t="s">
        <v>86</v>
      </c>
      <c r="C6" s="40">
        <v>522000</v>
      </c>
      <c r="D6" s="40">
        <v>300900</v>
      </c>
      <c r="E6" s="40">
        <v>291000</v>
      </c>
    </row>
    <row r="7" spans="1:5" x14ac:dyDescent="0.3">
      <c r="A7" s="46" t="s">
        <v>78</v>
      </c>
      <c r="B7" s="39" t="s">
        <v>84</v>
      </c>
      <c r="C7" s="40">
        <v>58000</v>
      </c>
      <c r="D7" s="40">
        <v>100300</v>
      </c>
      <c r="E7" s="40" t="s">
        <v>87</v>
      </c>
    </row>
    <row r="8" spans="1:5" x14ac:dyDescent="0.3">
      <c r="A8" s="47"/>
      <c r="B8" s="39" t="s">
        <v>86</v>
      </c>
      <c r="C8" s="40">
        <v>290000</v>
      </c>
      <c r="D8" s="40">
        <v>401200</v>
      </c>
      <c r="E8" s="40" t="s">
        <v>87</v>
      </c>
    </row>
    <row r="9" spans="1:5" x14ac:dyDescent="0.3">
      <c r="A9" s="46" t="s">
        <v>79</v>
      </c>
      <c r="B9" s="39" t="s">
        <v>84</v>
      </c>
      <c r="C9" s="40" t="s">
        <v>87</v>
      </c>
      <c r="D9" s="40" t="s">
        <v>87</v>
      </c>
      <c r="E9" s="40">
        <v>97000</v>
      </c>
    </row>
    <row r="10" spans="1:5" x14ac:dyDescent="0.3">
      <c r="A10" s="47"/>
      <c r="B10" s="39" t="s">
        <v>86</v>
      </c>
      <c r="C10" s="40" t="s">
        <v>87</v>
      </c>
      <c r="D10" s="40" t="s">
        <v>87</v>
      </c>
      <c r="E10" s="40">
        <v>679000</v>
      </c>
    </row>
    <row r="11" spans="1:5" x14ac:dyDescent="0.3">
      <c r="A11" s="46" t="s">
        <v>83</v>
      </c>
      <c r="B11" s="47"/>
      <c r="C11" s="40">
        <v>58000</v>
      </c>
      <c r="D11" s="40">
        <v>100300</v>
      </c>
      <c r="E11" s="40">
        <v>97000</v>
      </c>
    </row>
    <row r="12" spans="1:5" x14ac:dyDescent="0.3">
      <c r="A12" s="46" t="s">
        <v>85</v>
      </c>
      <c r="B12" s="47"/>
      <c r="C12" s="40">
        <v>406000</v>
      </c>
      <c r="D12" s="40">
        <v>351050</v>
      </c>
      <c r="E12" s="40">
        <v>485000</v>
      </c>
    </row>
  </sheetData>
  <mergeCells count="5">
    <mergeCell ref="A5:A6"/>
    <mergeCell ref="A7:A8"/>
    <mergeCell ref="A9:A10"/>
    <mergeCell ref="A11:B11"/>
    <mergeCell ref="A12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75" defaultRowHeight="16.5" x14ac:dyDescent="0.3"/>
  <cols>
    <col min="1" max="1" width="13.25" style="1" customWidth="1"/>
    <col min="2" max="2" width="15.125" style="1" customWidth="1"/>
    <col min="3" max="4" width="11.5" style="1" customWidth="1"/>
    <col min="5" max="5" width="10.5" style="1" customWidth="1"/>
    <col min="6" max="6" width="7.25" style="1" customWidth="1"/>
    <col min="7" max="7" width="11.875" style="1" customWidth="1"/>
    <col min="8" max="16384" width="8.75" style="1"/>
  </cols>
  <sheetData>
    <row r="2" spans="1:7" x14ac:dyDescent="0.3">
      <c r="A2" s="9" t="s">
        <v>2</v>
      </c>
      <c r="B2" s="10" t="s">
        <v>3</v>
      </c>
      <c r="C2" s="10" t="s">
        <v>15</v>
      </c>
      <c r="D2" s="10" t="s">
        <v>16</v>
      </c>
      <c r="E2" s="10" t="s">
        <v>4</v>
      </c>
      <c r="F2" s="10" t="s">
        <v>5</v>
      </c>
      <c r="G2" s="10" t="s">
        <v>6</v>
      </c>
    </row>
    <row r="3" spans="1:7" x14ac:dyDescent="0.3">
      <c r="A3" s="4">
        <v>43587</v>
      </c>
      <c r="B3" s="3" t="s">
        <v>8</v>
      </c>
      <c r="C3" s="2" t="s">
        <v>37</v>
      </c>
      <c r="D3" s="2" t="s">
        <v>20</v>
      </c>
      <c r="E3" s="5">
        <v>97000</v>
      </c>
      <c r="F3" s="5">
        <v>3</v>
      </c>
      <c r="G3" s="5">
        <v>291000</v>
      </c>
    </row>
    <row r="4" spans="1:7" x14ac:dyDescent="0.3">
      <c r="A4" s="4">
        <v>43592</v>
      </c>
      <c r="B4" s="3" t="s">
        <v>10</v>
      </c>
      <c r="C4" s="2" t="s">
        <v>21</v>
      </c>
      <c r="D4" s="2" t="s">
        <v>24</v>
      </c>
      <c r="E4" s="5">
        <v>58000</v>
      </c>
      <c r="F4" s="5">
        <v>5</v>
      </c>
      <c r="G4" s="5">
        <v>290000</v>
      </c>
    </row>
    <row r="5" spans="1:7" x14ac:dyDescent="0.3">
      <c r="A5" s="4">
        <v>43595</v>
      </c>
      <c r="B5" s="3" t="s">
        <v>10</v>
      </c>
      <c r="C5" s="2" t="s">
        <v>17</v>
      </c>
      <c r="D5" s="2" t="s">
        <v>19</v>
      </c>
      <c r="E5" s="5">
        <v>100300</v>
      </c>
      <c r="F5" s="5">
        <v>4</v>
      </c>
      <c r="G5" s="5">
        <v>401200</v>
      </c>
    </row>
    <row r="6" spans="1:7" x14ac:dyDescent="0.3">
      <c r="A6" s="4">
        <v>43598</v>
      </c>
      <c r="B6" s="3" t="s">
        <v>13</v>
      </c>
      <c r="C6" s="2" t="s">
        <v>28</v>
      </c>
      <c r="D6" s="2" t="s">
        <v>32</v>
      </c>
      <c r="E6" s="5">
        <v>53100</v>
      </c>
      <c r="F6" s="5">
        <v>1</v>
      </c>
      <c r="G6" s="5">
        <v>53100</v>
      </c>
    </row>
    <row r="7" spans="1:7" x14ac:dyDescent="0.3">
      <c r="A7" s="4">
        <v>43600</v>
      </c>
      <c r="B7" s="3" t="s">
        <v>14</v>
      </c>
      <c r="C7" s="2" t="s">
        <v>21</v>
      </c>
      <c r="D7" s="2" t="s">
        <v>27</v>
      </c>
      <c r="E7" s="5">
        <v>109000</v>
      </c>
      <c r="F7" s="5">
        <v>6</v>
      </c>
      <c r="G7" s="5">
        <v>654000</v>
      </c>
    </row>
    <row r="8" spans="1:7" x14ac:dyDescent="0.3">
      <c r="A8" s="4">
        <v>43601</v>
      </c>
      <c r="B8" s="3" t="s">
        <v>8</v>
      </c>
      <c r="C8" s="2" t="s">
        <v>29</v>
      </c>
      <c r="D8" s="2" t="s">
        <v>34</v>
      </c>
      <c r="E8" s="5">
        <v>49000</v>
      </c>
      <c r="F8" s="5">
        <v>3</v>
      </c>
      <c r="G8" s="5">
        <v>147000</v>
      </c>
    </row>
    <row r="9" spans="1:7" x14ac:dyDescent="0.3">
      <c r="A9" s="4">
        <v>43607</v>
      </c>
      <c r="B9" s="3" t="s">
        <v>7</v>
      </c>
      <c r="C9" s="2" t="s">
        <v>23</v>
      </c>
      <c r="D9" s="2" t="s">
        <v>25</v>
      </c>
      <c r="E9" s="5">
        <v>58000</v>
      </c>
      <c r="F9" s="5">
        <v>9</v>
      </c>
      <c r="G9" s="5">
        <v>522000</v>
      </c>
    </row>
    <row r="10" spans="1:7" x14ac:dyDescent="0.3">
      <c r="A10" s="4">
        <v>43609</v>
      </c>
      <c r="B10" s="3" t="s">
        <v>10</v>
      </c>
      <c r="C10" s="2" t="s">
        <v>29</v>
      </c>
      <c r="D10" s="2" t="s">
        <v>32</v>
      </c>
      <c r="E10" s="5">
        <v>53100</v>
      </c>
      <c r="F10" s="5">
        <v>2</v>
      </c>
      <c r="G10" s="5">
        <v>106200</v>
      </c>
    </row>
    <row r="11" spans="1:7" x14ac:dyDescent="0.3">
      <c r="A11" s="4">
        <v>43614</v>
      </c>
      <c r="B11" s="3" t="s">
        <v>14</v>
      </c>
      <c r="C11" s="2" t="s">
        <v>17</v>
      </c>
      <c r="D11" s="2" t="s">
        <v>20</v>
      </c>
      <c r="E11" s="5">
        <v>97000</v>
      </c>
      <c r="F11" s="5">
        <v>7</v>
      </c>
      <c r="G11" s="5">
        <v>679000</v>
      </c>
    </row>
    <row r="12" spans="1:7" x14ac:dyDescent="0.3">
      <c r="A12" s="4">
        <v>43615</v>
      </c>
      <c r="B12" s="3" t="s">
        <v>8</v>
      </c>
      <c r="C12" s="2" t="s">
        <v>17</v>
      </c>
      <c r="D12" s="2" t="s">
        <v>19</v>
      </c>
      <c r="E12" s="5">
        <v>100300</v>
      </c>
      <c r="F12" s="5">
        <v>3</v>
      </c>
      <c r="G12" s="5">
        <v>300900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I26" sqref="I26"/>
    </sheetView>
  </sheetViews>
  <sheetFormatPr defaultColWidth="8.75" defaultRowHeight="16.5" x14ac:dyDescent="0.3"/>
  <cols>
    <col min="1" max="2" width="11.5" style="1" customWidth="1"/>
    <col min="3" max="5" width="11.75" style="1" customWidth="1"/>
    <col min="6" max="6" width="11.875" style="1" customWidth="1"/>
    <col min="7" max="16384" width="8.75" style="1"/>
  </cols>
  <sheetData>
    <row r="2" spans="1:6" x14ac:dyDescent="0.3">
      <c r="A2" s="10" t="s">
        <v>15</v>
      </c>
      <c r="B2" s="10" t="s">
        <v>16</v>
      </c>
      <c r="C2" s="10" t="s">
        <v>47</v>
      </c>
      <c r="D2" s="10" t="s">
        <v>48</v>
      </c>
      <c r="E2" s="10" t="s">
        <v>49</v>
      </c>
      <c r="F2" s="10" t="s">
        <v>46</v>
      </c>
    </row>
    <row r="3" spans="1:6" x14ac:dyDescent="0.3">
      <c r="A3" s="2" t="s">
        <v>37</v>
      </c>
      <c r="B3" s="2" t="s">
        <v>41</v>
      </c>
      <c r="C3" s="7">
        <v>3197800</v>
      </c>
      <c r="D3" s="7">
        <v>2707300</v>
      </c>
      <c r="E3" s="7">
        <v>2145000</v>
      </c>
      <c r="F3" s="7">
        <v>8050100</v>
      </c>
    </row>
    <row r="4" spans="1:6" x14ac:dyDescent="0.3">
      <c r="A4" s="2" t="s">
        <v>38</v>
      </c>
      <c r="B4" s="2" t="s">
        <v>24</v>
      </c>
      <c r="C4" s="7">
        <v>2012500</v>
      </c>
      <c r="D4" s="7">
        <v>3195800</v>
      </c>
      <c r="E4" s="7">
        <v>4012600</v>
      </c>
      <c r="F4" s="7">
        <v>9220900</v>
      </c>
    </row>
    <row r="5" spans="1:6" x14ac:dyDescent="0.3">
      <c r="A5" s="2" t="s">
        <v>39</v>
      </c>
      <c r="B5" s="2" t="s">
        <v>42</v>
      </c>
      <c r="C5" s="7">
        <v>1980300</v>
      </c>
      <c r="D5" s="7">
        <v>1710000</v>
      </c>
      <c r="E5" s="7">
        <v>1624400</v>
      </c>
      <c r="F5" s="7">
        <v>5314700</v>
      </c>
    </row>
    <row r="6" spans="1:6" x14ac:dyDescent="0.3">
      <c r="A6" s="2" t="s">
        <v>40</v>
      </c>
      <c r="B6" s="2" t="s">
        <v>43</v>
      </c>
      <c r="C6" s="7">
        <v>2165000</v>
      </c>
      <c r="D6" s="7">
        <v>1995000</v>
      </c>
      <c r="E6" s="7">
        <v>2468000</v>
      </c>
      <c r="F6" s="7">
        <v>6628000</v>
      </c>
    </row>
    <row r="7" spans="1:6" x14ac:dyDescent="0.3">
      <c r="A7" s="2" t="s">
        <v>44</v>
      </c>
      <c r="B7" s="2" t="s">
        <v>45</v>
      </c>
      <c r="C7" s="7">
        <v>2763000</v>
      </c>
      <c r="D7" s="7">
        <v>2912000</v>
      </c>
      <c r="E7" s="7">
        <v>3171000</v>
      </c>
      <c r="F7" s="7">
        <v>8846000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납품관리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서희종</cp:lastModifiedBy>
  <dcterms:created xsi:type="dcterms:W3CDTF">2019-01-02T12:33:25Z</dcterms:created>
  <dcterms:modified xsi:type="dcterms:W3CDTF">2019-02-12T01:54:43Z</dcterms:modified>
</cp:coreProperties>
</file>