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15" yWindow="315" windowWidth="22335" windowHeight="10965" tabRatio="707"/>
  </bookViews>
  <sheets>
    <sheet name="보유현황" sheetId="1" r:id="rId1"/>
    <sheet name="부분합" sheetId="9" r:id="rId2"/>
    <sheet name="필터" sheetId="3" r:id="rId3"/>
    <sheet name="시나리오 요약" sheetId="10" r:id="rId4"/>
    <sheet name="시나리오" sheetId="4" r:id="rId5"/>
    <sheet name="피벗테이블 정답" sheetId="12" r:id="rId6"/>
    <sheet name="피벗테이블" sheetId="5" r:id="rId7"/>
    <sheet name="차트" sheetId="6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필터!$A$18:$E$18</definedName>
  </definedNames>
  <calcPr calcId="145621"/>
  <pivotCaches>
    <pivotCache cacheId="0" r:id="rId9"/>
  </pivotCaches>
</workbook>
</file>

<file path=xl/calcChain.xml><?xml version="1.0" encoding="utf-8"?>
<calcChain xmlns="http://schemas.openxmlformats.org/spreadsheetml/2006/main">
  <c r="A15" i="3" l="1"/>
  <c r="G19" i="9" l="1"/>
  <c r="D19" i="9"/>
  <c r="G17" i="9"/>
  <c r="D17" i="9"/>
  <c r="G11" i="9"/>
  <c r="D11" i="9"/>
  <c r="G6" i="9"/>
  <c r="D6" i="9"/>
  <c r="F20" i="9"/>
  <c r="E20" i="9"/>
  <c r="F18" i="9"/>
  <c r="E18" i="9"/>
  <c r="F12" i="9"/>
  <c r="E12" i="9"/>
  <c r="F7" i="9"/>
  <c r="E7" i="9"/>
  <c r="E15" i="1" l="1"/>
  <c r="E14" i="1"/>
  <c r="E13" i="1"/>
  <c r="I3" i="1"/>
  <c r="H3" i="1"/>
  <c r="I4" i="1" l="1"/>
  <c r="I5" i="1"/>
  <c r="I6" i="1"/>
  <c r="I7" i="1"/>
  <c r="I8" i="1"/>
  <c r="I9" i="1"/>
  <c r="I10" i="1"/>
  <c r="I11" i="1"/>
  <c r="I12" i="1"/>
  <c r="H4" i="1"/>
  <c r="H5" i="1"/>
  <c r="H6" i="1"/>
  <c r="H7" i="1"/>
  <c r="H8" i="1"/>
  <c r="H9" i="1"/>
  <c r="H10" i="1"/>
  <c r="H11" i="1"/>
  <c r="H12" i="1"/>
  <c r="G4" i="4" l="1"/>
  <c r="G5" i="4"/>
  <c r="G6" i="4"/>
  <c r="G7" i="4"/>
  <c r="G8" i="4"/>
  <c r="G9" i="4"/>
  <c r="G10" i="4"/>
  <c r="G11" i="4"/>
  <c r="G12" i="4"/>
  <c r="G3" i="4"/>
  <c r="F7" i="6" l="1"/>
  <c r="F6" i="6"/>
  <c r="F5" i="6"/>
  <c r="F4" i="6"/>
  <c r="F3" i="6"/>
</calcChain>
</file>

<file path=xl/sharedStrings.xml><?xml version="1.0" encoding="utf-8"?>
<sst xmlns="http://schemas.openxmlformats.org/spreadsheetml/2006/main" count="264" uniqueCount="68">
  <si>
    <t>문구류</t>
  </si>
  <si>
    <t>거래처</t>
  </si>
  <si>
    <t>출고량</t>
  </si>
  <si>
    <t>생산량</t>
  </si>
  <si>
    <t>구분</t>
  </si>
  <si>
    <t>'출고량'의 최대값-최소값 차이</t>
  </si>
  <si>
    <t>531-2613</t>
  </si>
  <si>
    <t>890-1647</t>
  </si>
  <si>
    <t>531-2049</t>
  </si>
  <si>
    <t>531-1647</t>
  </si>
  <si>
    <t>372-2613</t>
  </si>
  <si>
    <t>372-2049</t>
  </si>
  <si>
    <t>890-2613</t>
  </si>
  <si>
    <t>372-1647</t>
  </si>
  <si>
    <t>상품코드</t>
  </si>
  <si>
    <t>컴퓨터용품</t>
  </si>
  <si>
    <t>이월재고</t>
  </si>
  <si>
    <t>일공상사</t>
  </si>
  <si>
    <t>온서유통</t>
  </si>
  <si>
    <t>현재보유량</t>
  </si>
  <si>
    <t>사무용품</t>
  </si>
  <si>
    <t>'구분'이 "컴퓨터용품"인 '생산량'의 평균</t>
  </si>
  <si>
    <t>조건</t>
    <phoneticPr fontId="3" type="noConversion"/>
  </si>
  <si>
    <t>상현미디어</t>
  </si>
  <si>
    <t>상현미디어</t>
    <phoneticPr fontId="3" type="noConversion"/>
  </si>
  <si>
    <t>포스유통</t>
    <phoneticPr fontId="3" type="noConversion"/>
  </si>
  <si>
    <t>가치상사</t>
    <phoneticPr fontId="3" type="noConversion"/>
  </si>
  <si>
    <t>온서유통</t>
    <phoneticPr fontId="3" type="noConversion"/>
  </si>
  <si>
    <t>순위</t>
    <phoneticPr fontId="3" type="noConversion"/>
  </si>
  <si>
    <t>비고</t>
    <phoneticPr fontId="3" type="noConversion"/>
  </si>
  <si>
    <t>컴퓨터용품</t>
    <phoneticPr fontId="3" type="noConversion"/>
  </si>
  <si>
    <t>보유량</t>
    <phoneticPr fontId="3" type="noConversion"/>
  </si>
  <si>
    <t>보유량</t>
    <phoneticPr fontId="3" type="noConversion"/>
  </si>
  <si>
    <t>일공상사</t>
    <phoneticPr fontId="3" type="noConversion"/>
  </si>
  <si>
    <t>문구류</t>
    <phoneticPr fontId="3" type="noConversion"/>
  </si>
  <si>
    <t>보유량</t>
    <phoneticPr fontId="3" type="noConversion"/>
  </si>
  <si>
    <t>주변기기</t>
    <phoneticPr fontId="3" type="noConversion"/>
  </si>
  <si>
    <t>상현미디어 평균</t>
  </si>
  <si>
    <t>온서유통 평균</t>
  </si>
  <si>
    <t>일공상사 평균</t>
  </si>
  <si>
    <t>전체 평균</t>
  </si>
  <si>
    <t>상현미디어 요약</t>
  </si>
  <si>
    <t>온서유통 요약</t>
  </si>
  <si>
    <t>일공상사 요약</t>
  </si>
  <si>
    <t>총합계</t>
  </si>
  <si>
    <t>$E$4</t>
  </si>
  <si>
    <t>$E$8</t>
  </si>
  <si>
    <t>$E$10</t>
  </si>
  <si>
    <t>$G$4</t>
  </si>
  <si>
    <t>$G$8</t>
  </si>
  <si>
    <t>$G$10</t>
  </si>
  <si>
    <t>생산량 197 증가</t>
  </si>
  <si>
    <t>만든 사람 hmlee7 날짜 2019-07-04</t>
  </si>
  <si>
    <t>생산량 89 감소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</si>
  <si>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</si>
  <si>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</si>
  <si>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</si>
  <si>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</si>
  <si>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</si>
  <si>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</si>
  <si>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</si>
  <si>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평균 : 생산량</t>
  </si>
  <si>
    <t>전체 평균 : 생산량</t>
  </si>
  <si>
    <t>평균 : 보유량</t>
  </si>
  <si>
    <t>전체 평균 : 보유량</t>
  </si>
  <si>
    <t>*</t>
  </si>
  <si>
    <t>값</t>
  </si>
  <si>
    <t>'이월재고' 중 두 번째로 큰 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</si>
</sst>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@&quot;(주)&quot;"/>
    <numFmt numFmtId="178" formatCode="#,##0&quot;EA&quot;"/>
  </numFmts>
  <fonts count="12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18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1"/>
      <color rgb="FF000000"/>
      <name val="돋움"/>
      <family val="3"/>
      <charset val="129"/>
    </font>
    <font>
      <b/>
      <sz val="11"/>
      <color rgb="FF000000"/>
      <name val="돋움ㄴ"/>
      <family val="3"/>
      <charset val="129"/>
    </font>
    <font>
      <sz val="11"/>
      <color rgb="FF000000"/>
      <name val="돋움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0" xfId="0" applyFill="1" applyBorder="1" applyAlignment="1"/>
    <xf numFmtId="176" fontId="0" fillId="0" borderId="0" xfId="0" applyNumberFormat="1" applyFill="1" applyBorder="1" applyAlignment="1"/>
    <xf numFmtId="176" fontId="0" fillId="0" borderId="7" xfId="0" applyNumberFormat="1" applyFill="1" applyBorder="1" applyAlignment="1"/>
    <xf numFmtId="0" fontId="5" fillId="3" borderId="8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0" fillId="0" borderId="4" xfId="0" applyFill="1" applyBorder="1" applyAlignment="1"/>
    <xf numFmtId="0" fontId="6" fillId="4" borderId="0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176" fontId="0" fillId="5" borderId="0" xfId="0" applyNumberFormat="1" applyFill="1" applyBorder="1" applyAlignment="1"/>
    <xf numFmtId="0" fontId="8" fillId="0" borderId="0" xfId="0" applyFont="1" applyFill="1" applyBorder="1" applyAlignment="1">
      <alignment vertical="top" wrapText="1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2" fillId="0" borderId="0" xfId="0" applyNumberFormat="1" applyFont="1" applyBorder="1"/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2" borderId="3" xfId="0" quotePrefix="1" applyFont="1" applyFill="1" applyBorder="1" applyAlignment="1">
      <alignment horizontal="center" vertical="center"/>
    </xf>
    <xf numFmtId="0" fontId="9" fillId="2" borderId="4" xfId="0" quotePrefix="1" applyFont="1" applyFill="1" applyBorder="1" applyAlignment="1">
      <alignment horizontal="center" vertical="center"/>
    </xf>
    <xf numFmtId="0" fontId="9" fillId="2" borderId="5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표준" xfId="0" builtinId="0"/>
  </cellStyles>
  <dxfs count="3">
    <dxf>
      <alignment horizontal="center" readingOrder="0"/>
    </dxf>
    <dxf>
      <numFmt numFmtId="176" formatCode="#,##0_ "/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2000" b="0" i="1">
                <a:latin typeface="궁서체" panose="02030609000101010101" pitchFamily="17" charset="-127"/>
                <a:ea typeface="궁서체" panose="02030609000101010101" pitchFamily="17" charset="-127"/>
              </a:defRPr>
            </a:pPr>
            <a:r>
              <a:rPr lang="ko-KR" sz="2000" b="0" i="1">
                <a:latin typeface="궁서체" panose="02030609000101010101" pitchFamily="17" charset="-127"/>
                <a:ea typeface="궁서체" panose="02030609000101010101" pitchFamily="17" charset="-127"/>
              </a:rPr>
              <a:t>상반기 제품 보유 현황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차트!$D$2</c:f>
              <c:strCache>
                <c:ptCount val="1"/>
                <c:pt idx="0">
                  <c:v>생산량</c:v>
                </c:pt>
              </c:strCache>
            </c:strRef>
          </c:tx>
          <c:invertIfNegative val="0"/>
          <c:cat>
            <c:strRef>
              <c:f>차트!$A$3:$A$7</c:f>
              <c:strCache>
                <c:ptCount val="5"/>
                <c:pt idx="0">
                  <c:v>상현미디어</c:v>
                </c:pt>
                <c:pt idx="1">
                  <c:v>일공상사</c:v>
                </c:pt>
                <c:pt idx="2">
                  <c:v>온서유통</c:v>
                </c:pt>
                <c:pt idx="3">
                  <c:v>포스유통</c:v>
                </c:pt>
                <c:pt idx="4">
                  <c:v>가치상사</c:v>
                </c:pt>
              </c:strCache>
            </c:strRef>
          </c:cat>
          <c:val>
            <c:numRef>
              <c:f>차트!$D$3:$D$7</c:f>
              <c:numCache>
                <c:formatCode>#,##0_ </c:formatCode>
                <c:ptCount val="5"/>
                <c:pt idx="0">
                  <c:v>1851</c:v>
                </c:pt>
                <c:pt idx="1">
                  <c:v>3052</c:v>
                </c:pt>
                <c:pt idx="2">
                  <c:v>2146</c:v>
                </c:pt>
                <c:pt idx="3">
                  <c:v>1891</c:v>
                </c:pt>
                <c:pt idx="4">
                  <c:v>1920</c:v>
                </c:pt>
              </c:numCache>
            </c:numRef>
          </c:val>
        </c:ser>
        <c:ser>
          <c:idx val="1"/>
          <c:order val="1"/>
          <c:tx>
            <c:strRef>
              <c:f>차트!$E$2</c:f>
              <c:strCache>
                <c:ptCount val="1"/>
                <c:pt idx="0">
                  <c:v>출고량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차트!$A$3:$A$7</c:f>
              <c:strCache>
                <c:ptCount val="5"/>
                <c:pt idx="0">
                  <c:v>상현미디어</c:v>
                </c:pt>
                <c:pt idx="1">
                  <c:v>일공상사</c:v>
                </c:pt>
                <c:pt idx="2">
                  <c:v>온서유통</c:v>
                </c:pt>
                <c:pt idx="3">
                  <c:v>포스유통</c:v>
                </c:pt>
                <c:pt idx="4">
                  <c:v>가치상사</c:v>
                </c:pt>
              </c:strCache>
            </c:strRef>
          </c:cat>
          <c:val>
            <c:numRef>
              <c:f>차트!$E$3:$E$7</c:f>
              <c:numCache>
                <c:formatCode>#,##0_ </c:formatCode>
                <c:ptCount val="5"/>
                <c:pt idx="0">
                  <c:v>734</c:v>
                </c:pt>
                <c:pt idx="1">
                  <c:v>1886</c:v>
                </c:pt>
                <c:pt idx="2">
                  <c:v>710</c:v>
                </c:pt>
                <c:pt idx="3">
                  <c:v>887</c:v>
                </c:pt>
                <c:pt idx="4">
                  <c:v>526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783744"/>
        <c:axId val="244789632"/>
      </c:barChart>
      <c:catAx>
        <c:axId val="244783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44789632"/>
        <c:crosses val="autoZero"/>
        <c:auto val="1"/>
        <c:lblAlgn val="ctr"/>
        <c:lblOffset val="100"/>
        <c:noMultiLvlLbl val="0"/>
      </c:catAx>
      <c:valAx>
        <c:axId val="244789632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244783744"/>
        <c:crosses val="autoZero"/>
        <c:crossBetween val="between"/>
      </c:valAx>
      <c:spPr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  <a:tileRect/>
        </a:gradFill>
      </c:spPr>
    </c:plotArea>
    <c:legend>
      <c:legendPos val="t"/>
      <c:layout/>
      <c:overlay val="0"/>
    </c:legend>
    <c:plotVisOnly val="1"/>
    <c:dispBlanksAs val="gap"/>
    <c:showDLblsOverMax val="0"/>
  </c:chart>
  <c:spPr>
    <a:ln w="19050">
      <a:solidFill>
        <a:srgbClr val="00B050"/>
      </a:solidFill>
      <a:prstDash val="dash"/>
    </a:ln>
  </c:spPr>
  <c:txPr>
    <a:bodyPr/>
    <a:lstStyle/>
    <a:p>
      <a:pPr>
        <a:defRPr sz="1100">
          <a:latin typeface="돋움체" panose="020B0609000101010101" pitchFamily="49" charset="-127"/>
          <a:ea typeface="돋움체" panose="020B0609000101010101" pitchFamily="49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28574</xdr:rowOff>
    </xdr:from>
    <xdr:to>
      <xdr:col>7</xdr:col>
      <xdr:colOff>790575</xdr:colOff>
      <xdr:row>0</xdr:row>
      <xdr:rowOff>981075</xdr:rowOff>
    </xdr:to>
    <xdr:sp macro="" textlink="">
      <xdr:nvSpPr>
        <xdr:cNvPr id="2" name="십자형 1"/>
        <xdr:cNvSpPr/>
      </xdr:nvSpPr>
      <xdr:spPr>
        <a:xfrm>
          <a:off x="981076" y="28574"/>
          <a:ext cx="6315074" cy="952501"/>
        </a:xfrm>
        <a:prstGeom prst="plus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ko-KR" altLang="en-US" sz="2400" b="1">
              <a:latin typeface="돋움체" panose="020B0609000101010101" pitchFamily="49" charset="-127"/>
              <a:ea typeface="돋움체" panose="020B0609000101010101" pitchFamily="49" charset="-127"/>
            </a:rPr>
            <a:t>상반기 제품 보유 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209549</xdr:rowOff>
    </xdr:from>
    <xdr:to>
      <xdr:col>7</xdr:col>
      <xdr:colOff>0</xdr:colOff>
      <xdr:row>24</xdr:row>
      <xdr:rowOff>180974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mlee7" refreshedDate="43650.965579282405" createdVersion="4" refreshedVersion="4" minRefreshableVersion="3" recordCount="10">
  <cacheSource type="worksheet">
    <worksheetSource ref="A2:G12" sheet="피벗테이블"/>
  </cacheSource>
  <cacheFields count="7">
    <cacheField name="상품코드" numFmtId="0">
      <sharedItems/>
    </cacheField>
    <cacheField name="거래처" numFmtId="0">
      <sharedItems count="3">
        <s v="상현미디어"/>
        <s v="일공상사"/>
        <s v="온서유통"/>
      </sharedItems>
    </cacheField>
    <cacheField name="구분" numFmtId="0">
      <sharedItems count="4">
        <s v="컴퓨터용품"/>
        <s v="문구류"/>
        <s v="사무용품"/>
        <s v="주변기기"/>
      </sharedItems>
    </cacheField>
    <cacheField name="이월재고" numFmtId="0">
      <sharedItems containsSemiMixedTypes="0" containsString="0" containsNumber="1" containsInteger="1" minValue="86" maxValue="359"/>
    </cacheField>
    <cacheField name="생산량" numFmtId="0">
      <sharedItems containsSemiMixedTypes="0" containsString="0" containsNumber="1" containsInteger="1" minValue="896" maxValue="2179"/>
    </cacheField>
    <cacheField name="출고량" numFmtId="0">
      <sharedItems containsSemiMixedTypes="0" containsString="0" containsNumber="1" containsInteger="1" minValue="526" maxValue="887"/>
    </cacheField>
    <cacheField name="보유량" numFmtId="0">
      <sharedItems containsSemiMixedTypes="0" containsString="0" containsNumber="1" containsInteger="1" minValue="331" maxValue="17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531-2049"/>
    <x v="0"/>
    <x v="0"/>
    <n v="359"/>
    <n v="1851"/>
    <n v="733"/>
    <n v="1477"/>
  </r>
  <r>
    <s v="372-2613"/>
    <x v="1"/>
    <x v="1"/>
    <n v="175"/>
    <n v="1550"/>
    <n v="662"/>
    <n v="1063"/>
  </r>
  <r>
    <s v="890-1647"/>
    <x v="2"/>
    <x v="2"/>
    <n v="135"/>
    <n v="1251"/>
    <n v="821"/>
    <n v="565"/>
  </r>
  <r>
    <s v="372-2049"/>
    <x v="1"/>
    <x v="0"/>
    <n v="161"/>
    <n v="1466"/>
    <n v="887"/>
    <n v="740"/>
  </r>
  <r>
    <s v="531-1647"/>
    <x v="0"/>
    <x v="2"/>
    <n v="86"/>
    <n v="1620"/>
    <n v="526"/>
    <n v="1180"/>
  </r>
  <r>
    <s v="372-2613"/>
    <x v="1"/>
    <x v="1"/>
    <n v="155"/>
    <n v="1502"/>
    <n v="621"/>
    <n v="1036"/>
  </r>
  <r>
    <s v="890-1647"/>
    <x v="2"/>
    <x v="2"/>
    <n v="124"/>
    <n v="896"/>
    <n v="689"/>
    <n v="331"/>
  </r>
  <r>
    <s v="531-2613"/>
    <x v="0"/>
    <x v="1"/>
    <n v="142"/>
    <n v="1545"/>
    <n v="630"/>
    <n v="1057"/>
  </r>
  <r>
    <s v="890-2613"/>
    <x v="2"/>
    <x v="0"/>
    <n v="171"/>
    <n v="2179"/>
    <n v="591"/>
    <n v="1759"/>
  </r>
  <r>
    <s v="372-1647"/>
    <x v="1"/>
    <x v="3"/>
    <n v="181"/>
    <n v="1894"/>
    <n v="538"/>
    <n v="15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dataOnRows="1" applyNumberFormats="0" applyBorderFormats="0" applyFontFormats="0" applyPatternFormats="0" applyAlignmentFormats="0" applyWidthHeightFormats="1" dataCaption="값" missingCaption="*" updatedVersion="4" minRefreshableVersion="3" useAutoFormatting="1" colGrandTotals="0" itemPrintTitles="1" mergeItem="1" createdVersion="4" indent="0" compact="0" compactData="0" multipleFieldFilters="0">
  <location ref="A3:E12" firstHeaderRow="1" firstDataRow="2" firstDataCol="2"/>
  <pivotFields count="7">
    <pivotField compact="0" outline="0" showAll="0"/>
    <pivotField axis="axisRow" compact="0" outline="0" showAll="0">
      <items count="4">
        <item x="0"/>
        <item x="2"/>
        <item x="1"/>
        <item t="default"/>
      </items>
    </pivotField>
    <pivotField axis="axisCol" compact="0" outline="0" showAll="0">
      <items count="5">
        <item x="1"/>
        <item x="2"/>
        <item h="1" x="3"/>
        <item x="0"/>
        <item t="default"/>
      </items>
    </pivotField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2">
    <field x="1"/>
    <field x="-2"/>
  </rowFields>
  <row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rowItems>
  <colFields count="1">
    <field x="2"/>
  </colFields>
  <colItems count="3">
    <i>
      <x/>
    </i>
    <i>
      <x v="1"/>
    </i>
    <i>
      <x v="3"/>
    </i>
  </colItems>
  <dataFields count="2">
    <dataField name="평균 : 생산량" fld="4" subtotal="average" baseField="1" baseItem="0"/>
    <dataField name="평균 : 보유량" fld="6" subtotal="average" baseField="1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Dark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"/>
  <sheetViews>
    <sheetView tabSelected="1" zoomScaleNormal="100" zoomScaleSheetLayoutView="75" workbookViewId="0">
      <selection activeCell="J16" sqref="J16"/>
    </sheetView>
  </sheetViews>
  <sheetFormatPr defaultColWidth="9" defaultRowHeight="16.5"/>
  <cols>
    <col min="1" max="1" width="12.625" customWidth="1"/>
    <col min="2" max="2" width="17.625" customWidth="1"/>
    <col min="3" max="3" width="12.625" customWidth="1"/>
    <col min="4" max="9" width="10.625" customWidth="1"/>
  </cols>
  <sheetData>
    <row r="1" spans="1:9" ht="80.099999999999994" customHeight="1"/>
    <row r="2" spans="1:9" s="25" customFormat="1" ht="18" customHeight="1">
      <c r="A2" s="24" t="s">
        <v>14</v>
      </c>
      <c r="B2" s="24" t="s">
        <v>1</v>
      </c>
      <c r="C2" s="24" t="s">
        <v>4</v>
      </c>
      <c r="D2" s="24" t="s">
        <v>16</v>
      </c>
      <c r="E2" s="24" t="s">
        <v>3</v>
      </c>
      <c r="F2" s="24" t="s">
        <v>2</v>
      </c>
      <c r="G2" s="24" t="s">
        <v>31</v>
      </c>
      <c r="H2" s="24" t="s">
        <v>28</v>
      </c>
      <c r="I2" s="24" t="s">
        <v>29</v>
      </c>
    </row>
    <row r="3" spans="1:9" s="25" customFormat="1" ht="18" customHeight="1">
      <c r="A3" s="26" t="s">
        <v>8</v>
      </c>
      <c r="B3" s="27" t="s">
        <v>24</v>
      </c>
      <c r="C3" s="26" t="s">
        <v>15</v>
      </c>
      <c r="D3" s="26">
        <v>359</v>
      </c>
      <c r="E3" s="28">
        <v>1851</v>
      </c>
      <c r="F3" s="26">
        <v>733</v>
      </c>
      <c r="G3" s="28">
        <v>1477</v>
      </c>
      <c r="H3" s="26">
        <f>RANK(G3,$G$3:$G$12)</f>
        <v>3</v>
      </c>
      <c r="I3" s="26" t="str">
        <f>IF(F3&gt;=670,"판매호조","")</f>
        <v>판매호조</v>
      </c>
    </row>
    <row r="4" spans="1:9" s="25" customFormat="1" ht="18" customHeight="1">
      <c r="A4" s="26" t="s">
        <v>10</v>
      </c>
      <c r="B4" s="27" t="s">
        <v>17</v>
      </c>
      <c r="C4" s="26" t="s">
        <v>0</v>
      </c>
      <c r="D4" s="26">
        <v>175</v>
      </c>
      <c r="E4" s="28">
        <v>1550</v>
      </c>
      <c r="F4" s="26">
        <v>662</v>
      </c>
      <c r="G4" s="28">
        <v>1063</v>
      </c>
      <c r="H4" s="26">
        <f t="shared" ref="H4:H12" si="0">RANK(G4,$G$3:$G$12)</f>
        <v>5</v>
      </c>
      <c r="I4" s="26" t="str">
        <f t="shared" ref="I4:I12" si="1">IF(F4&gt;=670,"판매호조","")</f>
        <v/>
      </c>
    </row>
    <row r="5" spans="1:9" s="25" customFormat="1" ht="18" customHeight="1">
      <c r="A5" s="26" t="s">
        <v>7</v>
      </c>
      <c r="B5" s="27" t="s">
        <v>18</v>
      </c>
      <c r="C5" s="26" t="s">
        <v>20</v>
      </c>
      <c r="D5" s="26">
        <v>135</v>
      </c>
      <c r="E5" s="28">
        <v>1251</v>
      </c>
      <c r="F5" s="26">
        <v>821</v>
      </c>
      <c r="G5" s="28">
        <v>565</v>
      </c>
      <c r="H5" s="26">
        <f t="shared" si="0"/>
        <v>9</v>
      </c>
      <c r="I5" s="26" t="str">
        <f t="shared" si="1"/>
        <v>판매호조</v>
      </c>
    </row>
    <row r="6" spans="1:9" s="25" customFormat="1" ht="18" customHeight="1">
      <c r="A6" s="26" t="s">
        <v>11</v>
      </c>
      <c r="B6" s="27" t="s">
        <v>17</v>
      </c>
      <c r="C6" s="26" t="s">
        <v>15</v>
      </c>
      <c r="D6" s="26">
        <v>161</v>
      </c>
      <c r="E6" s="28">
        <v>1466</v>
      </c>
      <c r="F6" s="26">
        <v>887</v>
      </c>
      <c r="G6" s="28">
        <v>740</v>
      </c>
      <c r="H6" s="26">
        <f t="shared" si="0"/>
        <v>8</v>
      </c>
      <c r="I6" s="26" t="str">
        <f t="shared" si="1"/>
        <v>판매호조</v>
      </c>
    </row>
    <row r="7" spans="1:9" s="25" customFormat="1" ht="18" customHeight="1">
      <c r="A7" s="26" t="s">
        <v>9</v>
      </c>
      <c r="B7" s="27" t="s">
        <v>24</v>
      </c>
      <c r="C7" s="26" t="s">
        <v>20</v>
      </c>
      <c r="D7" s="26">
        <v>86</v>
      </c>
      <c r="E7" s="28">
        <v>1620</v>
      </c>
      <c r="F7" s="26">
        <v>526</v>
      </c>
      <c r="G7" s="28">
        <v>1180</v>
      </c>
      <c r="H7" s="26">
        <f t="shared" si="0"/>
        <v>4</v>
      </c>
      <c r="I7" s="26" t="str">
        <f t="shared" si="1"/>
        <v/>
      </c>
    </row>
    <row r="8" spans="1:9" s="25" customFormat="1" ht="18" customHeight="1">
      <c r="A8" s="26" t="s">
        <v>10</v>
      </c>
      <c r="B8" s="27" t="s">
        <v>17</v>
      </c>
      <c r="C8" s="26" t="s">
        <v>0</v>
      </c>
      <c r="D8" s="26">
        <v>155</v>
      </c>
      <c r="E8" s="28">
        <v>1502</v>
      </c>
      <c r="F8" s="26">
        <v>621</v>
      </c>
      <c r="G8" s="28">
        <v>1036</v>
      </c>
      <c r="H8" s="26">
        <f t="shared" si="0"/>
        <v>7</v>
      </c>
      <c r="I8" s="26" t="str">
        <f t="shared" si="1"/>
        <v/>
      </c>
    </row>
    <row r="9" spans="1:9" s="25" customFormat="1" ht="18" customHeight="1">
      <c r="A9" s="26" t="s">
        <v>7</v>
      </c>
      <c r="B9" s="27" t="s">
        <v>18</v>
      </c>
      <c r="C9" s="26" t="s">
        <v>20</v>
      </c>
      <c r="D9" s="26">
        <v>124</v>
      </c>
      <c r="E9" s="28">
        <v>896</v>
      </c>
      <c r="F9" s="26">
        <v>689</v>
      </c>
      <c r="G9" s="28">
        <v>331</v>
      </c>
      <c r="H9" s="26">
        <f t="shared" si="0"/>
        <v>10</v>
      </c>
      <c r="I9" s="26" t="str">
        <f t="shared" si="1"/>
        <v>판매호조</v>
      </c>
    </row>
    <row r="10" spans="1:9" s="25" customFormat="1" ht="18" customHeight="1">
      <c r="A10" s="26" t="s">
        <v>6</v>
      </c>
      <c r="B10" s="27" t="s">
        <v>24</v>
      </c>
      <c r="C10" s="26" t="s">
        <v>0</v>
      </c>
      <c r="D10" s="26">
        <v>142</v>
      </c>
      <c r="E10" s="28">
        <v>1545</v>
      </c>
      <c r="F10" s="26">
        <v>630</v>
      </c>
      <c r="G10" s="28">
        <v>1057</v>
      </c>
      <c r="H10" s="26">
        <f t="shared" si="0"/>
        <v>6</v>
      </c>
      <c r="I10" s="26" t="str">
        <f t="shared" si="1"/>
        <v/>
      </c>
    </row>
    <row r="11" spans="1:9" s="25" customFormat="1" ht="18" customHeight="1">
      <c r="A11" s="26" t="s">
        <v>12</v>
      </c>
      <c r="B11" s="27" t="s">
        <v>18</v>
      </c>
      <c r="C11" s="26" t="s">
        <v>30</v>
      </c>
      <c r="D11" s="26">
        <v>171</v>
      </c>
      <c r="E11" s="28">
        <v>2179</v>
      </c>
      <c r="F11" s="26">
        <v>591</v>
      </c>
      <c r="G11" s="28">
        <v>1759</v>
      </c>
      <c r="H11" s="26">
        <f t="shared" si="0"/>
        <v>1</v>
      </c>
      <c r="I11" s="26" t="str">
        <f t="shared" si="1"/>
        <v/>
      </c>
    </row>
    <row r="12" spans="1:9" s="25" customFormat="1" ht="18" customHeight="1">
      <c r="A12" s="26" t="s">
        <v>13</v>
      </c>
      <c r="B12" s="27" t="s">
        <v>17</v>
      </c>
      <c r="C12" s="26" t="s">
        <v>36</v>
      </c>
      <c r="D12" s="26">
        <v>181</v>
      </c>
      <c r="E12" s="28">
        <v>1894</v>
      </c>
      <c r="F12" s="26">
        <v>538</v>
      </c>
      <c r="G12" s="28">
        <v>1537</v>
      </c>
      <c r="H12" s="26">
        <f t="shared" si="0"/>
        <v>2</v>
      </c>
      <c r="I12" s="26" t="str">
        <f t="shared" si="1"/>
        <v/>
      </c>
    </row>
    <row r="13" spans="1:9" s="25" customFormat="1" ht="18" customHeight="1">
      <c r="A13" s="43" t="s">
        <v>21</v>
      </c>
      <c r="B13" s="44"/>
      <c r="C13" s="44"/>
      <c r="D13" s="45"/>
      <c r="E13" s="41">
        <f>DAVERAGE(A2:I12,E2,C2:C3)</f>
        <v>1832</v>
      </c>
      <c r="F13" s="41"/>
      <c r="G13" s="41"/>
      <c r="H13" s="42"/>
      <c r="I13" s="42"/>
    </row>
    <row r="14" spans="1:9" s="25" customFormat="1" ht="18" customHeight="1">
      <c r="A14" s="43" t="s">
        <v>5</v>
      </c>
      <c r="B14" s="44"/>
      <c r="C14" s="44"/>
      <c r="D14" s="45"/>
      <c r="E14" s="41">
        <f>MAX(F3:F12)-MIN(F3:F12)</f>
        <v>361</v>
      </c>
      <c r="F14" s="41"/>
      <c r="G14" s="41"/>
      <c r="H14" s="42"/>
      <c r="I14" s="42"/>
    </row>
    <row r="15" spans="1:9" s="25" customFormat="1" ht="18" customHeight="1">
      <c r="A15" s="43" t="s">
        <v>67</v>
      </c>
      <c r="B15" s="44"/>
      <c r="C15" s="44"/>
      <c r="D15" s="45"/>
      <c r="E15" s="41">
        <f>LARGE(D3:D12,2)</f>
        <v>181</v>
      </c>
      <c r="F15" s="41"/>
      <c r="G15" s="41"/>
      <c r="H15" s="42"/>
      <c r="I15" s="42"/>
    </row>
  </sheetData>
  <mergeCells count="7">
    <mergeCell ref="E13:G13"/>
    <mergeCell ref="H13:I15"/>
    <mergeCell ref="E14:G14"/>
    <mergeCell ref="E15:G15"/>
    <mergeCell ref="A13:D13"/>
    <mergeCell ref="A14:D14"/>
    <mergeCell ref="A15:D15"/>
  </mergeCells>
  <phoneticPr fontId="3" type="noConversion"/>
  <conditionalFormatting sqref="A3:I12">
    <cfRule type="expression" dxfId="2" priority="1">
      <formula>$E3&gt;=1600</formula>
    </cfRule>
  </conditionalFormatting>
  <pageMargins left="0.69999998807907104" right="0.69999998807907104" top="0.75" bottom="0.75" header="0.30000001192092896" footer="0.30000001192092896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zoomScaleNormal="100" zoomScaleSheetLayoutView="75" workbookViewId="0">
      <selection activeCell="H21" sqref="H21"/>
    </sheetView>
  </sheetViews>
  <sheetFormatPr defaultColWidth="9" defaultRowHeight="16.5" outlineLevelRow="3" outlineLevelCol="1"/>
  <cols>
    <col min="1" max="1" width="11.875" customWidth="1"/>
    <col min="2" max="2" width="17.625" customWidth="1"/>
    <col min="3" max="3" width="13.625" customWidth="1"/>
    <col min="4" max="6" width="10.625" customWidth="1" outlineLevel="1"/>
    <col min="7" max="7" width="10.625" customWidth="1"/>
  </cols>
  <sheetData>
    <row r="2" spans="1:7">
      <c r="A2" s="22" t="s">
        <v>14</v>
      </c>
      <c r="B2" s="22" t="s">
        <v>1</v>
      </c>
      <c r="C2" s="22" t="s">
        <v>4</v>
      </c>
      <c r="D2" s="22" t="s">
        <v>16</v>
      </c>
      <c r="E2" s="22" t="s">
        <v>3</v>
      </c>
      <c r="F2" s="22" t="s">
        <v>2</v>
      </c>
      <c r="G2" s="22" t="s">
        <v>32</v>
      </c>
    </row>
    <row r="3" spans="1:7" outlineLevel="3">
      <c r="A3" s="23" t="s">
        <v>8</v>
      </c>
      <c r="B3" s="23" t="s">
        <v>24</v>
      </c>
      <c r="C3" s="23" t="s">
        <v>15</v>
      </c>
      <c r="D3" s="29">
        <v>359</v>
      </c>
      <c r="E3" s="29">
        <v>1851</v>
      </c>
      <c r="F3" s="29">
        <v>733</v>
      </c>
      <c r="G3" s="29">
        <v>1477</v>
      </c>
    </row>
    <row r="4" spans="1:7" outlineLevel="3">
      <c r="A4" s="23" t="s">
        <v>9</v>
      </c>
      <c r="B4" s="23" t="s">
        <v>24</v>
      </c>
      <c r="C4" s="23" t="s">
        <v>20</v>
      </c>
      <c r="D4" s="29">
        <v>86</v>
      </c>
      <c r="E4" s="29">
        <v>1620</v>
      </c>
      <c r="F4" s="29">
        <v>526</v>
      </c>
      <c r="G4" s="29">
        <v>1180</v>
      </c>
    </row>
    <row r="5" spans="1:7" outlineLevel="3">
      <c r="A5" s="23" t="s">
        <v>6</v>
      </c>
      <c r="B5" s="23" t="s">
        <v>24</v>
      </c>
      <c r="C5" s="23" t="s">
        <v>0</v>
      </c>
      <c r="D5" s="29">
        <v>142</v>
      </c>
      <c r="E5" s="29">
        <v>1545</v>
      </c>
      <c r="F5" s="29">
        <v>630</v>
      </c>
      <c r="G5" s="29">
        <v>1057</v>
      </c>
    </row>
    <row r="6" spans="1:7" outlineLevel="2">
      <c r="A6" s="23"/>
      <c r="B6" s="30" t="s">
        <v>41</v>
      </c>
      <c r="C6" s="23"/>
      <c r="D6" s="29">
        <f>SUBTOTAL(9,D3:D5)</f>
        <v>587</v>
      </c>
      <c r="E6" s="29"/>
      <c r="F6" s="29"/>
      <c r="G6" s="29">
        <f>SUBTOTAL(9,G3:G5)</f>
        <v>3714</v>
      </c>
    </row>
    <row r="7" spans="1:7" outlineLevel="1">
      <c r="A7" s="23"/>
      <c r="B7" s="30" t="s">
        <v>37</v>
      </c>
      <c r="C7" s="23"/>
      <c r="D7" s="29"/>
      <c r="E7" s="29">
        <f>SUBTOTAL(1,E3:E5)</f>
        <v>1672</v>
      </c>
      <c r="F7" s="29">
        <f>SUBTOTAL(1,F3:F5)</f>
        <v>629.66666666666663</v>
      </c>
      <c r="G7" s="29"/>
    </row>
    <row r="8" spans="1:7" outlineLevel="3">
      <c r="A8" s="23" t="s">
        <v>7</v>
      </c>
      <c r="B8" s="23" t="s">
        <v>27</v>
      </c>
      <c r="C8" s="23" t="s">
        <v>20</v>
      </c>
      <c r="D8" s="29">
        <v>135</v>
      </c>
      <c r="E8" s="29">
        <v>1251</v>
      </c>
      <c r="F8" s="29">
        <v>821</v>
      </c>
      <c r="G8" s="29">
        <v>565</v>
      </c>
    </row>
    <row r="9" spans="1:7" outlineLevel="3">
      <c r="A9" s="23" t="s">
        <v>7</v>
      </c>
      <c r="B9" s="23" t="s">
        <v>18</v>
      </c>
      <c r="C9" s="23" t="s">
        <v>20</v>
      </c>
      <c r="D9" s="29">
        <v>124</v>
      </c>
      <c r="E9" s="29">
        <v>896</v>
      </c>
      <c r="F9" s="29">
        <v>689</v>
      </c>
      <c r="G9" s="29">
        <v>331</v>
      </c>
    </row>
    <row r="10" spans="1:7" outlineLevel="3">
      <c r="A10" s="23" t="s">
        <v>12</v>
      </c>
      <c r="B10" s="23" t="s">
        <v>18</v>
      </c>
      <c r="C10" s="23" t="s">
        <v>30</v>
      </c>
      <c r="D10" s="29">
        <v>171</v>
      </c>
      <c r="E10" s="29">
        <v>2179</v>
      </c>
      <c r="F10" s="29">
        <v>591</v>
      </c>
      <c r="G10" s="29">
        <v>1759</v>
      </c>
    </row>
    <row r="11" spans="1:7" outlineLevel="2">
      <c r="A11" s="23"/>
      <c r="B11" s="30" t="s">
        <v>42</v>
      </c>
      <c r="C11" s="23"/>
      <c r="D11" s="29">
        <f>SUBTOTAL(9,D8:D10)</f>
        <v>430</v>
      </c>
      <c r="E11" s="29"/>
      <c r="F11" s="29"/>
      <c r="G11" s="29">
        <f>SUBTOTAL(9,G8:G10)</f>
        <v>2655</v>
      </c>
    </row>
    <row r="12" spans="1:7" outlineLevel="1">
      <c r="A12" s="23"/>
      <c r="B12" s="30" t="s">
        <v>38</v>
      </c>
      <c r="C12" s="23"/>
      <c r="D12" s="29"/>
      <c r="E12" s="29">
        <f>SUBTOTAL(1,E8:E10)</f>
        <v>1442</v>
      </c>
      <c r="F12" s="29">
        <f>SUBTOTAL(1,F8:F10)</f>
        <v>700.33333333333337</v>
      </c>
      <c r="G12" s="29"/>
    </row>
    <row r="13" spans="1:7" outlineLevel="3">
      <c r="A13" s="23" t="s">
        <v>10</v>
      </c>
      <c r="B13" s="23" t="s">
        <v>33</v>
      </c>
      <c r="C13" s="23" t="s">
        <v>0</v>
      </c>
      <c r="D13" s="29">
        <v>175</v>
      </c>
      <c r="E13" s="29">
        <v>1550</v>
      </c>
      <c r="F13" s="29">
        <v>662</v>
      </c>
      <c r="G13" s="29">
        <v>1063</v>
      </c>
    </row>
    <row r="14" spans="1:7" outlineLevel="3">
      <c r="A14" s="23" t="s">
        <v>11</v>
      </c>
      <c r="B14" s="23" t="s">
        <v>17</v>
      </c>
      <c r="C14" s="23" t="s">
        <v>15</v>
      </c>
      <c r="D14" s="29">
        <v>161</v>
      </c>
      <c r="E14" s="29">
        <v>1466</v>
      </c>
      <c r="F14" s="29">
        <v>887</v>
      </c>
      <c r="G14" s="29">
        <v>740</v>
      </c>
    </row>
    <row r="15" spans="1:7" outlineLevel="3">
      <c r="A15" s="23" t="s">
        <v>10</v>
      </c>
      <c r="B15" s="23" t="s">
        <v>17</v>
      </c>
      <c r="C15" s="23" t="s">
        <v>34</v>
      </c>
      <c r="D15" s="29">
        <v>155</v>
      </c>
      <c r="E15" s="29">
        <v>1502</v>
      </c>
      <c r="F15" s="29">
        <v>621</v>
      </c>
      <c r="G15" s="29">
        <v>1036</v>
      </c>
    </row>
    <row r="16" spans="1:7" outlineLevel="3">
      <c r="A16" s="23" t="s">
        <v>13</v>
      </c>
      <c r="B16" s="23" t="s">
        <v>17</v>
      </c>
      <c r="C16" s="23" t="s">
        <v>36</v>
      </c>
      <c r="D16" s="29">
        <v>181</v>
      </c>
      <c r="E16" s="29">
        <v>1894</v>
      </c>
      <c r="F16" s="29">
        <v>538</v>
      </c>
      <c r="G16" s="29">
        <v>1537</v>
      </c>
    </row>
    <row r="17" spans="1:7" outlineLevel="2">
      <c r="A17" s="31"/>
      <c r="B17" s="32" t="s">
        <v>43</v>
      </c>
      <c r="C17" s="31"/>
      <c r="D17" s="33">
        <f>SUBTOTAL(9,D13:D16)</f>
        <v>672</v>
      </c>
      <c r="E17" s="33"/>
      <c r="F17" s="33"/>
      <c r="G17" s="33">
        <f>SUBTOTAL(9,G13:G16)</f>
        <v>4376</v>
      </c>
    </row>
    <row r="18" spans="1:7" outlineLevel="1">
      <c r="A18" s="31"/>
      <c r="B18" s="32" t="s">
        <v>39</v>
      </c>
      <c r="C18" s="31"/>
      <c r="D18" s="33"/>
      <c r="E18" s="33">
        <f>SUBTOTAL(1,E13:E16)</f>
        <v>1603</v>
      </c>
      <c r="F18" s="33">
        <f>SUBTOTAL(1,F13:F16)</f>
        <v>677</v>
      </c>
      <c r="G18" s="33"/>
    </row>
    <row r="19" spans="1:7">
      <c r="A19" s="31"/>
      <c r="B19" s="32" t="s">
        <v>44</v>
      </c>
      <c r="C19" s="31"/>
      <c r="D19" s="33">
        <f>SUBTOTAL(9,D3:D16)</f>
        <v>1689</v>
      </c>
      <c r="E19" s="33"/>
      <c r="F19" s="33"/>
      <c r="G19" s="33">
        <f>SUBTOTAL(9,G3:G16)</f>
        <v>10745</v>
      </c>
    </row>
    <row r="20" spans="1:7">
      <c r="A20" s="31"/>
      <c r="B20" s="32" t="s">
        <v>40</v>
      </c>
      <c r="C20" s="31"/>
      <c r="D20" s="33"/>
      <c r="E20" s="33">
        <f>SUBTOTAL(1,E3:E16)</f>
        <v>1575.4</v>
      </c>
      <c r="F20" s="33">
        <f>SUBTOTAL(1,F3:F16)</f>
        <v>669.8</v>
      </c>
      <c r="G20" s="33"/>
    </row>
  </sheetData>
  <sortState ref="A3:G12">
    <sortCondition ref="B3"/>
  </sortState>
  <phoneticPr fontId="3" type="noConversion"/>
  <pageMargins left="0.69999998807907104" right="0.69999998807907104" top="0.75" bottom="0.75" header="0.30000001192092896" footer="0.30000001192092896"/>
  <pageSetup paperSize="9" orientation="portrait" horizontalDpi="1200" verticalDpi="1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zoomScaleNormal="100" zoomScaleSheetLayoutView="75" workbookViewId="0">
      <selection activeCell="F22" sqref="F22"/>
    </sheetView>
  </sheetViews>
  <sheetFormatPr defaultColWidth="9" defaultRowHeight="16.5"/>
  <cols>
    <col min="1" max="1" width="11.875" customWidth="1"/>
    <col min="2" max="2" width="13.375" customWidth="1"/>
    <col min="3" max="3" width="13.625" customWidth="1"/>
    <col min="4" max="7" width="11.375" customWidth="1"/>
  </cols>
  <sheetData>
    <row r="2" spans="1:7" s="25" customFormat="1" ht="16.5" customHeight="1">
      <c r="A2" s="24" t="s">
        <v>14</v>
      </c>
      <c r="B2" s="24" t="s">
        <v>1</v>
      </c>
      <c r="C2" s="24" t="s">
        <v>4</v>
      </c>
      <c r="D2" s="24" t="s">
        <v>16</v>
      </c>
      <c r="E2" s="24" t="s">
        <v>3</v>
      </c>
      <c r="F2" s="24" t="s">
        <v>2</v>
      </c>
      <c r="G2" s="24" t="s">
        <v>31</v>
      </c>
    </row>
    <row r="3" spans="1:7" s="25" customFormat="1" ht="16.5" customHeight="1">
      <c r="A3" s="26" t="s">
        <v>8</v>
      </c>
      <c r="B3" s="26" t="s">
        <v>23</v>
      </c>
      <c r="C3" s="26" t="s">
        <v>15</v>
      </c>
      <c r="D3" s="34">
        <v>359</v>
      </c>
      <c r="E3" s="34">
        <v>1851</v>
      </c>
      <c r="F3" s="34">
        <v>733</v>
      </c>
      <c r="G3" s="34">
        <v>1477</v>
      </c>
    </row>
    <row r="4" spans="1:7" s="25" customFormat="1" ht="16.5" customHeight="1">
      <c r="A4" s="26" t="s">
        <v>10</v>
      </c>
      <c r="B4" s="26" t="s">
        <v>17</v>
      </c>
      <c r="C4" s="26" t="s">
        <v>0</v>
      </c>
      <c r="D4" s="34">
        <v>175</v>
      </c>
      <c r="E4" s="34">
        <v>1550</v>
      </c>
      <c r="F4" s="34">
        <v>662</v>
      </c>
      <c r="G4" s="34">
        <v>1063</v>
      </c>
    </row>
    <row r="5" spans="1:7" s="25" customFormat="1" ht="16.5" customHeight="1">
      <c r="A5" s="26" t="s">
        <v>7</v>
      </c>
      <c r="B5" s="26" t="s">
        <v>18</v>
      </c>
      <c r="C5" s="26" t="s">
        <v>20</v>
      </c>
      <c r="D5" s="34">
        <v>135</v>
      </c>
      <c r="E5" s="34">
        <v>1251</v>
      </c>
      <c r="F5" s="34">
        <v>821</v>
      </c>
      <c r="G5" s="34">
        <v>565</v>
      </c>
    </row>
    <row r="6" spans="1:7" s="25" customFormat="1" ht="16.5" customHeight="1">
      <c r="A6" s="26" t="s">
        <v>11</v>
      </c>
      <c r="B6" s="26" t="s">
        <v>17</v>
      </c>
      <c r="C6" s="26" t="s">
        <v>15</v>
      </c>
      <c r="D6" s="34">
        <v>161</v>
      </c>
      <c r="E6" s="34">
        <v>1466</v>
      </c>
      <c r="F6" s="34">
        <v>887</v>
      </c>
      <c r="G6" s="34">
        <v>740</v>
      </c>
    </row>
    <row r="7" spans="1:7" s="25" customFormat="1" ht="16.5" customHeight="1">
      <c r="A7" s="26" t="s">
        <v>9</v>
      </c>
      <c r="B7" s="26" t="s">
        <v>23</v>
      </c>
      <c r="C7" s="26" t="s">
        <v>20</v>
      </c>
      <c r="D7" s="34">
        <v>86</v>
      </c>
      <c r="E7" s="34">
        <v>1620</v>
      </c>
      <c r="F7" s="34">
        <v>526</v>
      </c>
      <c r="G7" s="34">
        <v>1180</v>
      </c>
    </row>
    <row r="8" spans="1:7" s="25" customFormat="1" ht="16.5" customHeight="1">
      <c r="A8" s="26" t="s">
        <v>10</v>
      </c>
      <c r="B8" s="26" t="s">
        <v>17</v>
      </c>
      <c r="C8" s="26" t="s">
        <v>0</v>
      </c>
      <c r="D8" s="34">
        <v>155</v>
      </c>
      <c r="E8" s="34">
        <v>1502</v>
      </c>
      <c r="F8" s="34">
        <v>621</v>
      </c>
      <c r="G8" s="34">
        <v>1036</v>
      </c>
    </row>
    <row r="9" spans="1:7" s="25" customFormat="1" ht="16.5" customHeight="1">
      <c r="A9" s="26" t="s">
        <v>7</v>
      </c>
      <c r="B9" s="26" t="s">
        <v>18</v>
      </c>
      <c r="C9" s="26" t="s">
        <v>20</v>
      </c>
      <c r="D9" s="34">
        <v>124</v>
      </c>
      <c r="E9" s="34">
        <v>896</v>
      </c>
      <c r="F9" s="34">
        <v>689</v>
      </c>
      <c r="G9" s="34">
        <v>331</v>
      </c>
    </row>
    <row r="10" spans="1:7" s="25" customFormat="1" ht="16.5" customHeight="1">
      <c r="A10" s="26" t="s">
        <v>6</v>
      </c>
      <c r="B10" s="26" t="s">
        <v>23</v>
      </c>
      <c r="C10" s="26" t="s">
        <v>0</v>
      </c>
      <c r="D10" s="34">
        <v>142</v>
      </c>
      <c r="E10" s="34">
        <v>1545</v>
      </c>
      <c r="F10" s="34">
        <v>630</v>
      </c>
      <c r="G10" s="34">
        <v>1057</v>
      </c>
    </row>
    <row r="11" spans="1:7" s="25" customFormat="1" ht="16.5" customHeight="1">
      <c r="A11" s="26" t="s">
        <v>12</v>
      </c>
      <c r="B11" s="26" t="s">
        <v>18</v>
      </c>
      <c r="C11" s="26" t="s">
        <v>15</v>
      </c>
      <c r="D11" s="34">
        <v>171</v>
      </c>
      <c r="E11" s="34">
        <v>2179</v>
      </c>
      <c r="F11" s="34">
        <v>591</v>
      </c>
      <c r="G11" s="34">
        <v>1759</v>
      </c>
    </row>
    <row r="12" spans="1:7" s="25" customFormat="1" ht="16.5" customHeight="1">
      <c r="A12" s="26" t="s">
        <v>13</v>
      </c>
      <c r="B12" s="26" t="s">
        <v>17</v>
      </c>
      <c r="C12" s="26" t="s">
        <v>36</v>
      </c>
      <c r="D12" s="34">
        <v>181</v>
      </c>
      <c r="E12" s="34">
        <v>1894</v>
      </c>
      <c r="F12" s="34">
        <v>538</v>
      </c>
      <c r="G12" s="34">
        <v>1537</v>
      </c>
    </row>
    <row r="13" spans="1:7" s="25" customFormat="1" ht="16.5" customHeight="1"/>
    <row r="14" spans="1:7" s="25" customFormat="1" ht="16.5" customHeight="1">
      <c r="A14" s="24" t="s">
        <v>22</v>
      </c>
    </row>
    <row r="15" spans="1:7" s="25" customFormat="1" ht="16.5" customHeight="1">
      <c r="A15" s="35" t="b">
        <f>AND(B3="일공상사",F3&gt;=600)</f>
        <v>0</v>
      </c>
    </row>
    <row r="16" spans="1:7" s="25" customFormat="1" ht="16.5" customHeight="1"/>
    <row r="17" spans="1:5" s="25" customFormat="1" ht="16.5" customHeight="1"/>
    <row r="18" spans="1:5" s="25" customFormat="1" ht="16.5" customHeight="1">
      <c r="A18" s="24" t="s">
        <v>14</v>
      </c>
      <c r="B18" s="24" t="s">
        <v>4</v>
      </c>
      <c r="C18" s="24" t="s">
        <v>16</v>
      </c>
      <c r="D18" s="24" t="s">
        <v>3</v>
      </c>
      <c r="E18" s="24" t="s">
        <v>31</v>
      </c>
    </row>
    <row r="19" spans="1:5" s="25" customFormat="1" ht="16.5" customHeight="1">
      <c r="A19" s="26" t="s">
        <v>10</v>
      </c>
      <c r="B19" s="26" t="s">
        <v>0</v>
      </c>
      <c r="C19" s="34">
        <v>175</v>
      </c>
      <c r="D19" s="34">
        <v>1550</v>
      </c>
      <c r="E19" s="34">
        <v>1063</v>
      </c>
    </row>
    <row r="20" spans="1:5" s="25" customFormat="1" ht="16.5" customHeight="1">
      <c r="A20" s="26" t="s">
        <v>11</v>
      </c>
      <c r="B20" s="26" t="s">
        <v>15</v>
      </c>
      <c r="C20" s="34">
        <v>161</v>
      </c>
      <c r="D20" s="34">
        <v>1466</v>
      </c>
      <c r="E20" s="34">
        <v>740</v>
      </c>
    </row>
    <row r="21" spans="1:5" s="25" customFormat="1" ht="16.5" customHeight="1">
      <c r="A21" s="26" t="s">
        <v>10</v>
      </c>
      <c r="B21" s="26" t="s">
        <v>0</v>
      </c>
      <c r="C21" s="34">
        <v>155</v>
      </c>
      <c r="D21" s="34">
        <v>1502</v>
      </c>
      <c r="E21" s="34">
        <v>1036</v>
      </c>
    </row>
  </sheetData>
  <phoneticPr fontId="3" type="noConversion"/>
  <pageMargins left="0.69999998807907104" right="0.69999998807907104" top="0.75" bottom="0.75" header="0.30000001192092896" footer="0.30000001192092896"/>
  <pageSetup paperSize="9" orientation="portrait" horizontalDpi="1200" verticalDpi="12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5"/>
  <sheetViews>
    <sheetView showGridLines="0" workbookViewId="0">
      <selection activeCell="G16" sqref="G16"/>
    </sheetView>
  </sheetViews>
  <sheetFormatPr defaultRowHeight="16.5" outlineLevelRow="1" outlineLevelCol="1"/>
  <cols>
    <col min="3" max="3" width="6.375" customWidth="1"/>
    <col min="4" max="6" width="15" bestFit="1" customWidth="1" outlineLevel="1"/>
  </cols>
  <sheetData>
    <row r="1" spans="2:6" ht="17.25" thickBot="1"/>
    <row r="2" spans="2:6">
      <c r="B2" s="9" t="s">
        <v>54</v>
      </c>
      <c r="C2" s="9"/>
      <c r="D2" s="14"/>
      <c r="E2" s="14"/>
      <c r="F2" s="14"/>
    </row>
    <row r="3" spans="2:6" collapsed="1">
      <c r="B3" s="8"/>
      <c r="C3" s="8"/>
      <c r="D3" s="15" t="s">
        <v>56</v>
      </c>
      <c r="E3" s="15" t="s">
        <v>51</v>
      </c>
      <c r="F3" s="15" t="s">
        <v>53</v>
      </c>
    </row>
    <row r="4" spans="2:6" ht="27" hidden="1" outlineLevel="1">
      <c r="B4" s="11"/>
      <c r="C4" s="11"/>
      <c r="D4" s="5"/>
      <c r="E4" s="17" t="s">
        <v>52</v>
      </c>
      <c r="F4" s="17" t="s">
        <v>52</v>
      </c>
    </row>
    <row r="5" spans="2:6">
      <c r="B5" s="12" t="s">
        <v>55</v>
      </c>
      <c r="C5" s="12"/>
      <c r="D5" s="10"/>
      <c r="E5" s="10"/>
      <c r="F5" s="10"/>
    </row>
    <row r="6" spans="2:6" outlineLevel="1">
      <c r="B6" s="11"/>
      <c r="C6" s="11" t="s">
        <v>45</v>
      </c>
      <c r="D6" s="6">
        <v>1550</v>
      </c>
      <c r="E6" s="16">
        <v>1747</v>
      </c>
      <c r="F6" s="16">
        <v>1461</v>
      </c>
    </row>
    <row r="7" spans="2:6" outlineLevel="1">
      <c r="B7" s="11"/>
      <c r="C7" s="11" t="s">
        <v>46</v>
      </c>
      <c r="D7" s="6">
        <v>1502</v>
      </c>
      <c r="E7" s="16">
        <v>1699</v>
      </c>
      <c r="F7" s="16">
        <v>1413</v>
      </c>
    </row>
    <row r="8" spans="2:6" outlineLevel="1">
      <c r="B8" s="11"/>
      <c r="C8" s="11" t="s">
        <v>47</v>
      </c>
      <c r="D8" s="6">
        <v>1545</v>
      </c>
      <c r="E8" s="16">
        <v>1742</v>
      </c>
      <c r="F8" s="16">
        <v>1456</v>
      </c>
    </row>
    <row r="9" spans="2:6">
      <c r="B9" s="12" t="s">
        <v>57</v>
      </c>
      <c r="C9" s="12"/>
      <c r="D9" s="10"/>
      <c r="E9" s="10"/>
      <c r="F9" s="10"/>
    </row>
    <row r="10" spans="2:6" outlineLevel="1">
      <c r="B10" s="11"/>
      <c r="C10" s="11" t="s">
        <v>48</v>
      </c>
      <c r="D10" s="6">
        <v>1063</v>
      </c>
      <c r="E10" s="6">
        <v>1260</v>
      </c>
      <c r="F10" s="6">
        <v>974</v>
      </c>
    </row>
    <row r="11" spans="2:6" outlineLevel="1">
      <c r="B11" s="11"/>
      <c r="C11" s="11" t="s">
        <v>49</v>
      </c>
      <c r="D11" s="6">
        <v>1036</v>
      </c>
      <c r="E11" s="6">
        <v>1233</v>
      </c>
      <c r="F11" s="6">
        <v>947</v>
      </c>
    </row>
    <row r="12" spans="2:6" ht="17.25" outlineLevel="1" thickBot="1">
      <c r="B12" s="13"/>
      <c r="C12" s="13" t="s">
        <v>50</v>
      </c>
      <c r="D12" s="7">
        <v>1057</v>
      </c>
      <c r="E12" s="7">
        <v>1254</v>
      </c>
      <c r="F12" s="7">
        <v>968</v>
      </c>
    </row>
    <row r="13" spans="2:6">
      <c r="B13" t="s">
        <v>58</v>
      </c>
    </row>
    <row r="14" spans="2:6">
      <c r="B14" t="s">
        <v>59</v>
      </c>
    </row>
    <row r="15" spans="2:6">
      <c r="B15" t="s">
        <v>60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zoomScaleNormal="100" zoomScaleSheetLayoutView="75" workbookViewId="0">
      <selection activeCell="H13" sqref="H13"/>
    </sheetView>
  </sheetViews>
  <sheetFormatPr defaultColWidth="9" defaultRowHeight="16.5"/>
  <cols>
    <col min="1" max="1" width="11.875" customWidth="1"/>
    <col min="2" max="2" width="13.375" customWidth="1"/>
    <col min="3" max="3" width="13" customWidth="1"/>
    <col min="4" max="7" width="11.375" customWidth="1"/>
  </cols>
  <sheetData>
    <row r="2" spans="1:10" s="25" customFormat="1" ht="16.5" customHeight="1">
      <c r="A2" s="24" t="s">
        <v>14</v>
      </c>
      <c r="B2" s="24" t="s">
        <v>1</v>
      </c>
      <c r="C2" s="24" t="s">
        <v>4</v>
      </c>
      <c r="D2" s="24" t="s">
        <v>16</v>
      </c>
      <c r="E2" s="24" t="s">
        <v>3</v>
      </c>
      <c r="F2" s="24" t="s">
        <v>2</v>
      </c>
      <c r="G2" s="24" t="s">
        <v>35</v>
      </c>
    </row>
    <row r="3" spans="1:10" s="25" customFormat="1" ht="16.5" customHeight="1">
      <c r="A3" s="26" t="s">
        <v>8</v>
      </c>
      <c r="B3" s="26" t="s">
        <v>23</v>
      </c>
      <c r="C3" s="26" t="s">
        <v>15</v>
      </c>
      <c r="D3" s="34">
        <v>359</v>
      </c>
      <c r="E3" s="34">
        <v>1851</v>
      </c>
      <c r="F3" s="34">
        <v>733</v>
      </c>
      <c r="G3" s="34">
        <f>D3+E3-F3</f>
        <v>1477</v>
      </c>
    </row>
    <row r="4" spans="1:10" s="25" customFormat="1" ht="16.5" customHeight="1">
      <c r="A4" s="26" t="s">
        <v>10</v>
      </c>
      <c r="B4" s="26" t="s">
        <v>17</v>
      </c>
      <c r="C4" s="26" t="s">
        <v>0</v>
      </c>
      <c r="D4" s="34">
        <v>175</v>
      </c>
      <c r="E4" s="34">
        <v>1550</v>
      </c>
      <c r="F4" s="34">
        <v>662</v>
      </c>
      <c r="G4" s="34">
        <f t="shared" ref="G4:G12" si="0">D4+E4-F4</f>
        <v>1063</v>
      </c>
      <c r="I4" s="40"/>
      <c r="J4" s="40"/>
    </row>
    <row r="5" spans="1:10" s="25" customFormat="1" ht="16.5" customHeight="1">
      <c r="A5" s="26" t="s">
        <v>7</v>
      </c>
      <c r="B5" s="26" t="s">
        <v>18</v>
      </c>
      <c r="C5" s="26" t="s">
        <v>20</v>
      </c>
      <c r="D5" s="34">
        <v>135</v>
      </c>
      <c r="E5" s="34">
        <v>1251</v>
      </c>
      <c r="F5" s="34">
        <v>821</v>
      </c>
      <c r="G5" s="34">
        <f t="shared" si="0"/>
        <v>565</v>
      </c>
    </row>
    <row r="6" spans="1:10" s="25" customFormat="1" ht="16.5" customHeight="1">
      <c r="A6" s="26" t="s">
        <v>11</v>
      </c>
      <c r="B6" s="26" t="s">
        <v>17</v>
      </c>
      <c r="C6" s="26" t="s">
        <v>15</v>
      </c>
      <c r="D6" s="34">
        <v>161</v>
      </c>
      <c r="E6" s="34">
        <v>1466</v>
      </c>
      <c r="F6" s="34">
        <v>887</v>
      </c>
      <c r="G6" s="34">
        <f t="shared" si="0"/>
        <v>740</v>
      </c>
    </row>
    <row r="7" spans="1:10" s="25" customFormat="1" ht="16.5" customHeight="1">
      <c r="A7" s="26" t="s">
        <v>9</v>
      </c>
      <c r="B7" s="26" t="s">
        <v>23</v>
      </c>
      <c r="C7" s="26" t="s">
        <v>20</v>
      </c>
      <c r="D7" s="34">
        <v>86</v>
      </c>
      <c r="E7" s="34">
        <v>1620</v>
      </c>
      <c r="F7" s="34">
        <v>526</v>
      </c>
      <c r="G7" s="34">
        <f t="shared" si="0"/>
        <v>1180</v>
      </c>
    </row>
    <row r="8" spans="1:10" s="25" customFormat="1" ht="16.5" customHeight="1">
      <c r="A8" s="26" t="s">
        <v>10</v>
      </c>
      <c r="B8" s="26" t="s">
        <v>17</v>
      </c>
      <c r="C8" s="26" t="s">
        <v>0</v>
      </c>
      <c r="D8" s="34">
        <v>155</v>
      </c>
      <c r="E8" s="34">
        <v>1502</v>
      </c>
      <c r="F8" s="34">
        <v>621</v>
      </c>
      <c r="G8" s="34">
        <f t="shared" si="0"/>
        <v>1036</v>
      </c>
      <c r="I8" s="40"/>
      <c r="J8" s="40"/>
    </row>
    <row r="9" spans="1:10" s="25" customFormat="1" ht="16.5" customHeight="1">
      <c r="A9" s="26" t="s">
        <v>7</v>
      </c>
      <c r="B9" s="26" t="s">
        <v>18</v>
      </c>
      <c r="C9" s="26" t="s">
        <v>20</v>
      </c>
      <c r="D9" s="34">
        <v>124</v>
      </c>
      <c r="E9" s="34">
        <v>896</v>
      </c>
      <c r="F9" s="34">
        <v>689</v>
      </c>
      <c r="G9" s="34">
        <f t="shared" si="0"/>
        <v>331</v>
      </c>
    </row>
    <row r="10" spans="1:10" s="25" customFormat="1" ht="16.5" customHeight="1">
      <c r="A10" s="26" t="s">
        <v>6</v>
      </c>
      <c r="B10" s="26" t="s">
        <v>23</v>
      </c>
      <c r="C10" s="26" t="s">
        <v>0</v>
      </c>
      <c r="D10" s="34">
        <v>142</v>
      </c>
      <c r="E10" s="34">
        <v>1545</v>
      </c>
      <c r="F10" s="34">
        <v>630</v>
      </c>
      <c r="G10" s="34">
        <f t="shared" si="0"/>
        <v>1057</v>
      </c>
      <c r="I10" s="40"/>
      <c r="J10" s="40"/>
    </row>
    <row r="11" spans="1:10" s="25" customFormat="1" ht="16.5" customHeight="1">
      <c r="A11" s="26" t="s">
        <v>12</v>
      </c>
      <c r="B11" s="26" t="s">
        <v>18</v>
      </c>
      <c r="C11" s="26" t="s">
        <v>15</v>
      </c>
      <c r="D11" s="34">
        <v>171</v>
      </c>
      <c r="E11" s="34">
        <v>2179</v>
      </c>
      <c r="F11" s="34">
        <v>591</v>
      </c>
      <c r="G11" s="34">
        <f t="shared" si="0"/>
        <v>1759</v>
      </c>
    </row>
    <row r="12" spans="1:10" s="25" customFormat="1" ht="16.5" customHeight="1">
      <c r="A12" s="26" t="s">
        <v>13</v>
      </c>
      <c r="B12" s="26" t="s">
        <v>17</v>
      </c>
      <c r="C12" s="26" t="s">
        <v>36</v>
      </c>
      <c r="D12" s="34">
        <v>181</v>
      </c>
      <c r="E12" s="34">
        <v>1894</v>
      </c>
      <c r="F12" s="34">
        <v>538</v>
      </c>
      <c r="G12" s="34">
        <f t="shared" si="0"/>
        <v>1537</v>
      </c>
    </row>
  </sheetData>
  <scenarios current="1" sqref="G4 G8 G10">
    <scenario name="생산량 197 증가" locked="1" count="3" user="hmlee7" comment="만든 사람 hmlee7 날짜 2019-07-04">
      <inputCells r="E4" val="1747" numFmtId="176"/>
      <inputCells r="E8" val="1699" numFmtId="176"/>
      <inputCells r="E10" val="1742" numFmtId="176"/>
    </scenario>
    <scenario name="생산량 89 감소" locked="1" count="3" user="hmlee7" comment="만든 사람 hmlee7 날짜 2019-07-04">
      <inputCells r="E4" val="1461" numFmtId="176"/>
      <inputCells r="E8" val="1413" numFmtId="176"/>
      <inputCells r="E10" val="1456" numFmtId="176"/>
    </scenario>
  </scenarios>
  <phoneticPr fontId="3" type="noConversion"/>
  <pageMargins left="0.69999998807907104" right="0.69999998807907104" top="0.75" bottom="0.75" header="0.30000001192092896" footer="0.30000001192092896"/>
  <pageSetup paperSize="9" orientation="portrait" horizontalDpi="1200" verticalDpi="12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workbookViewId="0">
      <selection activeCell="F13" sqref="F13"/>
    </sheetView>
  </sheetViews>
  <sheetFormatPr defaultRowHeight="16.5"/>
  <cols>
    <col min="1" max="1" width="18" customWidth="1"/>
    <col min="2" max="2" width="12.75" customWidth="1"/>
    <col min="3" max="3" width="14.5" bestFit="1" customWidth="1"/>
    <col min="4" max="5" width="14.5" customWidth="1"/>
    <col min="6" max="11" width="9.625" customWidth="1"/>
  </cols>
  <sheetData>
    <row r="3" spans="1:5">
      <c r="A3" s="19"/>
      <c r="B3" s="19"/>
      <c r="C3" s="18" t="s">
        <v>4</v>
      </c>
      <c r="D3" s="19"/>
      <c r="E3" s="19"/>
    </row>
    <row r="4" spans="1:5">
      <c r="A4" s="18" t="s">
        <v>1</v>
      </c>
      <c r="B4" s="18" t="s">
        <v>66</v>
      </c>
      <c r="C4" s="20" t="s">
        <v>0</v>
      </c>
      <c r="D4" s="20" t="s">
        <v>20</v>
      </c>
      <c r="E4" s="20" t="s">
        <v>15</v>
      </c>
    </row>
    <row r="5" spans="1:5">
      <c r="A5" s="46" t="s">
        <v>23</v>
      </c>
      <c r="B5" s="20" t="s">
        <v>61</v>
      </c>
      <c r="C5" s="21">
        <v>1545</v>
      </c>
      <c r="D5" s="21">
        <v>1620</v>
      </c>
      <c r="E5" s="21">
        <v>1851</v>
      </c>
    </row>
    <row r="6" spans="1:5">
      <c r="A6" s="47"/>
      <c r="B6" s="20" t="s">
        <v>63</v>
      </c>
      <c r="C6" s="21">
        <v>1057</v>
      </c>
      <c r="D6" s="21">
        <v>1180</v>
      </c>
      <c r="E6" s="21">
        <v>1477</v>
      </c>
    </row>
    <row r="7" spans="1:5">
      <c r="A7" s="46" t="s">
        <v>18</v>
      </c>
      <c r="B7" s="20" t="s">
        <v>61</v>
      </c>
      <c r="C7" s="21" t="s">
        <v>65</v>
      </c>
      <c r="D7" s="21">
        <v>1073.5</v>
      </c>
      <c r="E7" s="21">
        <v>2179</v>
      </c>
    </row>
    <row r="8" spans="1:5">
      <c r="A8" s="47"/>
      <c r="B8" s="20" t="s">
        <v>63</v>
      </c>
      <c r="C8" s="21" t="s">
        <v>65</v>
      </c>
      <c r="D8" s="21">
        <v>448</v>
      </c>
      <c r="E8" s="21">
        <v>1759</v>
      </c>
    </row>
    <row r="9" spans="1:5">
      <c r="A9" s="46" t="s">
        <v>17</v>
      </c>
      <c r="B9" s="20" t="s">
        <v>61</v>
      </c>
      <c r="C9" s="21">
        <v>1526</v>
      </c>
      <c r="D9" s="21" t="s">
        <v>65</v>
      </c>
      <c r="E9" s="21">
        <v>1466</v>
      </c>
    </row>
    <row r="10" spans="1:5">
      <c r="A10" s="47"/>
      <c r="B10" s="20" t="s">
        <v>63</v>
      </c>
      <c r="C10" s="21">
        <v>1049.5</v>
      </c>
      <c r="D10" s="21" t="s">
        <v>65</v>
      </c>
      <c r="E10" s="21">
        <v>740</v>
      </c>
    </row>
    <row r="11" spans="1:5">
      <c r="A11" s="46" t="s">
        <v>62</v>
      </c>
      <c r="B11" s="47"/>
      <c r="C11" s="21">
        <v>1532.3333333333333</v>
      </c>
      <c r="D11" s="21">
        <v>1255.6666666666667</v>
      </c>
      <c r="E11" s="21">
        <v>1832</v>
      </c>
    </row>
    <row r="12" spans="1:5">
      <c r="A12" s="46" t="s">
        <v>64</v>
      </c>
      <c r="B12" s="47"/>
      <c r="C12" s="21">
        <v>1052</v>
      </c>
      <c r="D12" s="21">
        <v>692</v>
      </c>
      <c r="E12" s="21">
        <v>1325.3333333333333</v>
      </c>
    </row>
  </sheetData>
  <mergeCells count="5">
    <mergeCell ref="A5:A6"/>
    <mergeCell ref="A7:A8"/>
    <mergeCell ref="A9:A10"/>
    <mergeCell ref="A11:B11"/>
    <mergeCell ref="A12:B1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zoomScaleNormal="100" zoomScaleSheetLayoutView="75" workbookViewId="0">
      <selection activeCell="H13" sqref="H13"/>
    </sheetView>
  </sheetViews>
  <sheetFormatPr defaultColWidth="9" defaultRowHeight="16.5"/>
  <cols>
    <col min="1" max="1" width="11.875" customWidth="1"/>
    <col min="2" max="2" width="13.375" customWidth="1"/>
    <col min="3" max="3" width="13" customWidth="1"/>
    <col min="4" max="7" width="11.375" customWidth="1"/>
  </cols>
  <sheetData>
    <row r="2" spans="1:7">
      <c r="A2" s="2" t="s">
        <v>14</v>
      </c>
      <c r="B2" s="2" t="s">
        <v>1</v>
      </c>
      <c r="C2" s="2" t="s">
        <v>4</v>
      </c>
      <c r="D2" s="2" t="s">
        <v>16</v>
      </c>
      <c r="E2" s="2" t="s">
        <v>3</v>
      </c>
      <c r="F2" s="2" t="s">
        <v>2</v>
      </c>
      <c r="G2" s="2" t="s">
        <v>35</v>
      </c>
    </row>
    <row r="3" spans="1:7">
      <c r="A3" s="1" t="s">
        <v>8</v>
      </c>
      <c r="B3" s="1" t="s">
        <v>23</v>
      </c>
      <c r="C3" s="1" t="s">
        <v>15</v>
      </c>
      <c r="D3" s="3">
        <v>359</v>
      </c>
      <c r="E3" s="3">
        <v>1851</v>
      </c>
      <c r="F3" s="3">
        <v>733</v>
      </c>
      <c r="G3" s="3">
        <v>1477</v>
      </c>
    </row>
    <row r="4" spans="1:7">
      <c r="A4" s="1" t="s">
        <v>10</v>
      </c>
      <c r="B4" s="1" t="s">
        <v>17</v>
      </c>
      <c r="C4" s="1" t="s">
        <v>0</v>
      </c>
      <c r="D4" s="3">
        <v>175</v>
      </c>
      <c r="E4" s="3">
        <v>1550</v>
      </c>
      <c r="F4" s="3">
        <v>662</v>
      </c>
      <c r="G4" s="3">
        <v>1063</v>
      </c>
    </row>
    <row r="5" spans="1:7">
      <c r="A5" s="1" t="s">
        <v>7</v>
      </c>
      <c r="B5" s="1" t="s">
        <v>18</v>
      </c>
      <c r="C5" s="1" t="s">
        <v>20</v>
      </c>
      <c r="D5" s="3">
        <v>135</v>
      </c>
      <c r="E5" s="3">
        <v>1251</v>
      </c>
      <c r="F5" s="3">
        <v>821</v>
      </c>
      <c r="G5" s="3">
        <v>565</v>
      </c>
    </row>
    <row r="6" spans="1:7">
      <c r="A6" s="1" t="s">
        <v>11</v>
      </c>
      <c r="B6" s="1" t="s">
        <v>17</v>
      </c>
      <c r="C6" s="1" t="s">
        <v>15</v>
      </c>
      <c r="D6" s="3">
        <v>161</v>
      </c>
      <c r="E6" s="3">
        <v>1466</v>
      </c>
      <c r="F6" s="3">
        <v>887</v>
      </c>
      <c r="G6" s="3">
        <v>740</v>
      </c>
    </row>
    <row r="7" spans="1:7">
      <c r="A7" s="1" t="s">
        <v>9</v>
      </c>
      <c r="B7" s="1" t="s">
        <v>23</v>
      </c>
      <c r="C7" s="1" t="s">
        <v>20</v>
      </c>
      <c r="D7" s="3">
        <v>86</v>
      </c>
      <c r="E7" s="3">
        <v>1620</v>
      </c>
      <c r="F7" s="3">
        <v>526</v>
      </c>
      <c r="G7" s="3">
        <v>1180</v>
      </c>
    </row>
    <row r="8" spans="1:7">
      <c r="A8" s="1" t="s">
        <v>10</v>
      </c>
      <c r="B8" s="1" t="s">
        <v>17</v>
      </c>
      <c r="C8" s="1" t="s">
        <v>0</v>
      </c>
      <c r="D8" s="3">
        <v>155</v>
      </c>
      <c r="E8" s="3">
        <v>1502</v>
      </c>
      <c r="F8" s="3">
        <v>621</v>
      </c>
      <c r="G8" s="3">
        <v>1036</v>
      </c>
    </row>
    <row r="9" spans="1:7">
      <c r="A9" s="1" t="s">
        <v>7</v>
      </c>
      <c r="B9" s="1" t="s">
        <v>18</v>
      </c>
      <c r="C9" s="1" t="s">
        <v>20</v>
      </c>
      <c r="D9" s="3">
        <v>124</v>
      </c>
      <c r="E9" s="3">
        <v>896</v>
      </c>
      <c r="F9" s="3">
        <v>689</v>
      </c>
      <c r="G9" s="3">
        <v>331</v>
      </c>
    </row>
    <row r="10" spans="1:7">
      <c r="A10" s="1" t="s">
        <v>6</v>
      </c>
      <c r="B10" s="1" t="s">
        <v>23</v>
      </c>
      <c r="C10" s="1" t="s">
        <v>0</v>
      </c>
      <c r="D10" s="3">
        <v>142</v>
      </c>
      <c r="E10" s="3">
        <v>1545</v>
      </c>
      <c r="F10" s="3">
        <v>630</v>
      </c>
      <c r="G10" s="3">
        <v>1057</v>
      </c>
    </row>
    <row r="11" spans="1:7">
      <c r="A11" s="1" t="s">
        <v>12</v>
      </c>
      <c r="B11" s="1" t="s">
        <v>18</v>
      </c>
      <c r="C11" s="1" t="s">
        <v>15</v>
      </c>
      <c r="D11" s="3">
        <v>171</v>
      </c>
      <c r="E11" s="3">
        <v>2179</v>
      </c>
      <c r="F11" s="3">
        <v>591</v>
      </c>
      <c r="G11" s="3">
        <v>1759</v>
      </c>
    </row>
    <row r="12" spans="1:7">
      <c r="A12" s="1" t="s">
        <v>13</v>
      </c>
      <c r="B12" s="1" t="s">
        <v>17</v>
      </c>
      <c r="C12" s="4" t="s">
        <v>36</v>
      </c>
      <c r="D12" s="3">
        <v>181</v>
      </c>
      <c r="E12" s="3">
        <v>1894</v>
      </c>
      <c r="F12" s="3">
        <v>538</v>
      </c>
      <c r="G12" s="3">
        <v>1537</v>
      </c>
    </row>
  </sheetData>
  <phoneticPr fontId="3" type="noConversion"/>
  <pageMargins left="0.69999998807907104" right="0.69999998807907104" top="0.75" bottom="0.75" header="0.30000001192092896" footer="0.30000001192092896"/>
  <pageSetup paperSize="9" orientation="portrait" horizontalDpi="1200" verticalDpi="1200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zoomScaleNormal="100" zoomScaleSheetLayoutView="75" workbookViewId="0">
      <selection activeCell="H26" sqref="H26"/>
    </sheetView>
  </sheetViews>
  <sheetFormatPr defaultColWidth="9" defaultRowHeight="16.5"/>
  <cols>
    <col min="1" max="1" width="13.375" customWidth="1"/>
    <col min="2" max="2" width="13" customWidth="1"/>
    <col min="3" max="6" width="11.375" customWidth="1"/>
  </cols>
  <sheetData>
    <row r="2" spans="1:6" s="37" customFormat="1" ht="16.5" customHeight="1">
      <c r="A2" s="36" t="s">
        <v>1</v>
      </c>
      <c r="B2" s="36" t="s">
        <v>4</v>
      </c>
      <c r="C2" s="36" t="s">
        <v>16</v>
      </c>
      <c r="D2" s="36" t="s">
        <v>3</v>
      </c>
      <c r="E2" s="36" t="s">
        <v>2</v>
      </c>
      <c r="F2" s="36" t="s">
        <v>19</v>
      </c>
    </row>
    <row r="3" spans="1:6" s="37" customFormat="1" ht="16.5" customHeight="1">
      <c r="A3" s="38" t="s">
        <v>24</v>
      </c>
      <c r="B3" s="38" t="s">
        <v>15</v>
      </c>
      <c r="C3" s="39">
        <v>359</v>
      </c>
      <c r="D3" s="39">
        <v>1851</v>
      </c>
      <c r="E3" s="39">
        <v>734</v>
      </c>
      <c r="F3" s="39">
        <f>C3+D3-E3</f>
        <v>1476</v>
      </c>
    </row>
    <row r="4" spans="1:6" s="37" customFormat="1" ht="16.5" customHeight="1">
      <c r="A4" s="38" t="s">
        <v>17</v>
      </c>
      <c r="B4" s="38" t="s">
        <v>0</v>
      </c>
      <c r="C4" s="39">
        <v>330</v>
      </c>
      <c r="D4" s="39">
        <v>3052</v>
      </c>
      <c r="E4" s="39">
        <v>1886</v>
      </c>
      <c r="F4" s="39">
        <f t="shared" ref="F4:F7" si="0">C4+D4-E4</f>
        <v>1496</v>
      </c>
    </row>
    <row r="5" spans="1:6" s="37" customFormat="1" ht="16.5" customHeight="1">
      <c r="A5" s="38" t="s">
        <v>27</v>
      </c>
      <c r="B5" s="38" t="s">
        <v>20</v>
      </c>
      <c r="C5" s="39">
        <v>259</v>
      </c>
      <c r="D5" s="39">
        <v>2146</v>
      </c>
      <c r="E5" s="39">
        <v>710</v>
      </c>
      <c r="F5" s="39">
        <f t="shared" si="0"/>
        <v>1695</v>
      </c>
    </row>
    <row r="6" spans="1:6" s="37" customFormat="1" ht="16.5" customHeight="1">
      <c r="A6" s="38" t="s">
        <v>25</v>
      </c>
      <c r="B6" s="38" t="s">
        <v>15</v>
      </c>
      <c r="C6" s="39">
        <v>161</v>
      </c>
      <c r="D6" s="39">
        <v>1891</v>
      </c>
      <c r="E6" s="39">
        <v>887</v>
      </c>
      <c r="F6" s="39">
        <f t="shared" si="0"/>
        <v>1165</v>
      </c>
    </row>
    <row r="7" spans="1:6" s="37" customFormat="1" ht="16.5" customHeight="1">
      <c r="A7" s="38" t="s">
        <v>26</v>
      </c>
      <c r="B7" s="38" t="s">
        <v>20</v>
      </c>
      <c r="C7" s="39">
        <v>276</v>
      </c>
      <c r="D7" s="39">
        <v>1920</v>
      </c>
      <c r="E7" s="39">
        <v>526</v>
      </c>
      <c r="F7" s="39">
        <f t="shared" si="0"/>
        <v>1670</v>
      </c>
    </row>
  </sheetData>
  <phoneticPr fontId="3" type="noConversion"/>
  <pageMargins left="0.69999998807907104" right="0.69999998807907104" top="0.75" bottom="0.75" header="0.30000001192092896" footer="0.30000001192092896"/>
  <pageSetup paperSize="9" orientation="portrait" horizontalDpi="1200" verticalDpi="12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보유현황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서희종</cp:lastModifiedBy>
  <cp:revision>1</cp:revision>
  <dcterms:created xsi:type="dcterms:W3CDTF">2015-06-05T18:19:34Z</dcterms:created>
  <dcterms:modified xsi:type="dcterms:W3CDTF">2019-09-10T08:19:50Z</dcterms:modified>
  <cp:version>0906.0100.01</cp:version>
</cp:coreProperties>
</file>