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1170" yWindow="930" windowWidth="22260" windowHeight="10470" tabRatio="956"/>
  </bookViews>
  <sheets>
    <sheet name="판매현황" sheetId="1" r:id="rId1"/>
    <sheet name="부분합" sheetId="2" r:id="rId2"/>
    <sheet name="필터" sheetId="3" r:id="rId3"/>
    <sheet name="시나리오 요약" sheetId="9" r:id="rId4"/>
    <sheet name="시나리오" sheetId="4" r:id="rId5"/>
    <sheet name="피벗테이블 정답" sheetId="8" r:id="rId6"/>
    <sheet name="피벗테이블" sheetId="5" r:id="rId7"/>
    <sheet name="차트" sheetId="6" r:id="rId8"/>
  </sheets>
  <definedNames>
    <definedName name="_xlnm._FilterDatabase" localSheetId="4" hidden="1">시나리오!$A$2:$G$12</definedName>
    <definedName name="_xlnm._FilterDatabase" localSheetId="2" hidden="1">필터!$A$2:$G$12</definedName>
    <definedName name="_xlnm.Criteria" localSheetId="2">필터!$A$14:$A$15</definedName>
    <definedName name="_xlnm.Extract" localSheetId="2">필터!$A$18:$E$18</definedName>
  </definedNames>
  <calcPr calcId="145621"/>
  <pivotCaches>
    <pivotCache cacheId="0" r:id="rId9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" i="1" l="1"/>
  <c r="E14" i="1"/>
  <c r="E13" i="1"/>
  <c r="I3" i="1"/>
  <c r="H3" i="1"/>
  <c r="A15" i="3" l="1"/>
  <c r="G19" i="2"/>
  <c r="D19" i="2"/>
  <c r="G17" i="2"/>
  <c r="D17" i="2"/>
  <c r="G12" i="2"/>
  <c r="D12" i="2"/>
  <c r="G7" i="2"/>
  <c r="D7" i="2"/>
  <c r="F20" i="2"/>
  <c r="E20" i="2"/>
  <c r="F18" i="2"/>
  <c r="E18" i="2"/>
  <c r="F13" i="2"/>
  <c r="E13" i="2"/>
  <c r="F8" i="2"/>
  <c r="E8" i="2"/>
  <c r="G4" i="4" l="1"/>
  <c r="G5" i="4"/>
  <c r="G6" i="4"/>
  <c r="G7" i="4"/>
  <c r="G8" i="4"/>
  <c r="G9" i="4"/>
  <c r="G10" i="4"/>
  <c r="G11" i="4"/>
  <c r="G12" i="4"/>
  <c r="G3" i="4"/>
  <c r="I4" i="1" l="1"/>
  <c r="I5" i="1"/>
  <c r="I6" i="1"/>
  <c r="I7" i="1"/>
  <c r="I8" i="1"/>
  <c r="I9" i="1"/>
  <c r="I10" i="1"/>
  <c r="I11" i="1"/>
  <c r="I12" i="1"/>
  <c r="H4" i="1" l="1"/>
  <c r="H5" i="1"/>
  <c r="H6" i="1"/>
  <c r="H7" i="1"/>
  <c r="H8" i="1"/>
  <c r="H9" i="1"/>
  <c r="H10" i="1"/>
  <c r="H11" i="1"/>
  <c r="H12" i="1"/>
  <c r="E7" i="6" l="1"/>
  <c r="D7" i="6"/>
  <c r="E6" i="6"/>
  <c r="D6" i="6"/>
</calcChain>
</file>

<file path=xl/sharedStrings.xml><?xml version="1.0" encoding="utf-8"?>
<sst xmlns="http://schemas.openxmlformats.org/spreadsheetml/2006/main" count="264" uniqueCount="69">
  <si>
    <t>분류코드</t>
    <phoneticPr fontId="1" type="noConversion"/>
  </si>
  <si>
    <t>지점명</t>
    <phoneticPr fontId="1" type="noConversion"/>
  </si>
  <si>
    <t>단가</t>
    <phoneticPr fontId="1" type="noConversion"/>
  </si>
  <si>
    <t>메뉴명</t>
    <phoneticPr fontId="1" type="noConversion"/>
  </si>
  <si>
    <t>상반기</t>
    <phoneticPr fontId="1" type="noConversion"/>
  </si>
  <si>
    <t>하반기</t>
    <phoneticPr fontId="1" type="noConversion"/>
  </si>
  <si>
    <t>총액</t>
    <phoneticPr fontId="1" type="noConversion"/>
  </si>
  <si>
    <t>J00201</t>
  </si>
  <si>
    <t>종로점</t>
  </si>
  <si>
    <t>아메리카노</t>
  </si>
  <si>
    <t>G00303</t>
  </si>
  <si>
    <t>강남점</t>
  </si>
  <si>
    <t>카페라떼</t>
  </si>
  <si>
    <t>J00202</t>
  </si>
  <si>
    <t>카푸치노</t>
  </si>
  <si>
    <t>S00701</t>
  </si>
  <si>
    <t>신촌점</t>
  </si>
  <si>
    <t>J00204</t>
  </si>
  <si>
    <t>에스프레소</t>
  </si>
  <si>
    <t>S00702</t>
  </si>
  <si>
    <t>G00302</t>
  </si>
  <si>
    <t>G00301</t>
  </si>
  <si>
    <t>S00703</t>
  </si>
  <si>
    <t>‘상반기’ 중 두 번째로 작은 값</t>
  </si>
  <si>
    <t>‘메뉴명’이 “아메리카노”인 ‘총액’의 평균</t>
  </si>
  <si>
    <t>‘하반기’의 최대값과 최소값의 차이</t>
  </si>
  <si>
    <t>조건</t>
    <phoneticPr fontId="1" type="noConversion"/>
  </si>
  <si>
    <t>잠실점</t>
    <phoneticPr fontId="1" type="noConversion"/>
  </si>
  <si>
    <t>광화문점</t>
    <phoneticPr fontId="1" type="noConversion"/>
  </si>
  <si>
    <t>카푸치노</t>
    <phoneticPr fontId="1" type="noConversion"/>
  </si>
  <si>
    <t>에스프레소</t>
    <phoneticPr fontId="1" type="noConversion"/>
  </si>
  <si>
    <t>순위</t>
    <phoneticPr fontId="1" type="noConversion"/>
  </si>
  <si>
    <t>비고</t>
    <phoneticPr fontId="1" type="noConversion"/>
  </si>
  <si>
    <t>종로</t>
  </si>
  <si>
    <t>강남</t>
  </si>
  <si>
    <t>신촌</t>
  </si>
  <si>
    <t>종로점 최대값</t>
  </si>
  <si>
    <t>신촌점 최대값</t>
  </si>
  <si>
    <t>강남점 최대값</t>
  </si>
  <si>
    <t>전체 최대값</t>
  </si>
  <si>
    <t>$F$4</t>
  </si>
  <si>
    <t>$F$9</t>
  </si>
  <si>
    <t>$F$12</t>
  </si>
  <si>
    <t>$G$4</t>
  </si>
  <si>
    <t>$G$9</t>
  </si>
  <si>
    <t>$G$12</t>
  </si>
  <si>
    <t>시나리오 요약</t>
  </si>
  <si>
    <t>변경 셀:</t>
  </si>
  <si>
    <t>현재 값:</t>
  </si>
  <si>
    <t>결과 셀:</t>
  </si>
  <si>
    <t>참고: 현재 값 열은 시나리오 요약 보고서가 작성될 때의</t>
  </si>
  <si>
    <t>변경 셀 값을 나타냅니다. 각 시나리오의 변경 셀들은</t>
  </si>
  <si>
    <t>회색으로 표시됩니다.</t>
  </si>
  <si>
    <t>평균 : 상반기</t>
  </si>
  <si>
    <t>전체 평균 : 상반기</t>
  </si>
  <si>
    <t>평균 : 하반기</t>
  </si>
  <si>
    <t>전체 평균 : 하반기</t>
  </si>
  <si>
    <t>*</t>
  </si>
  <si>
    <t>지점명</t>
  </si>
  <si>
    <t>메뉴명</t>
  </si>
  <si>
    <t>값</t>
  </si>
  <si>
    <t>지급액</t>
    <phoneticPr fontId="1" type="noConversion"/>
  </si>
  <si>
    <t>하반기788900 증가</t>
  </si>
  <si>
    <t>만든 사람 Windows User 날짜 2019-08-02</t>
  </si>
  <si>
    <t>하반기 948200 감소</t>
  </si>
  <si>
    <t>종로점 평균</t>
  </si>
  <si>
    <t>신촌점 평균</t>
  </si>
  <si>
    <t>강남점 평균</t>
  </si>
  <si>
    <t>전체 평균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</si>
</sst>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_ "/>
    <numFmt numFmtId="177" formatCode="@&quot;점&quot;"/>
    <numFmt numFmtId="178" formatCode="#,##0&quot;원&quot;"/>
  </numFmts>
  <fonts count="10" x14ac:knownFonts="1">
    <font>
      <sz val="11"/>
      <color theme="1"/>
      <name val="맑은 고딕"/>
      <family val="2"/>
      <scheme val="minor"/>
    </font>
    <font>
      <sz val="8"/>
      <name val="맑은 고딕"/>
      <family val="3"/>
      <charset val="129"/>
      <scheme val="minor"/>
    </font>
    <font>
      <sz val="11"/>
      <color theme="1"/>
      <name val="돋움"/>
      <family val="3"/>
      <charset val="129"/>
    </font>
    <font>
      <sz val="11"/>
      <color indexed="9"/>
      <name val="맑은 고딕"/>
      <family val="2"/>
      <scheme val="minor"/>
    </font>
    <font>
      <sz val="11"/>
      <color indexed="9"/>
      <name val="맑은 고딕"/>
      <family val="3"/>
      <charset val="129"/>
      <scheme val="minor"/>
    </font>
    <font>
      <sz val="11"/>
      <color indexed="8"/>
      <name val="맑은 고딕"/>
      <family val="2"/>
      <scheme val="minor"/>
    </font>
    <font>
      <sz val="11"/>
      <color indexed="18"/>
      <name val="맑은 고딕"/>
      <family val="2"/>
      <scheme val="minor"/>
    </font>
    <font>
      <sz val="11"/>
      <color indexed="18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b/>
      <sz val="11"/>
      <color theme="1"/>
      <name val="돋움"/>
      <family val="3"/>
      <charset val="129"/>
    </font>
  </fonts>
  <fills count="6">
    <fill>
      <patternFill patternType="none"/>
    </fill>
    <fill>
      <patternFill patternType="gray125"/>
    </fill>
    <fill>
      <patternFill patternType="solid">
        <fgColor indexed="20"/>
        <bgColor indexed="24"/>
      </patternFill>
    </fill>
    <fill>
      <patternFill patternType="solid">
        <fgColor indexed="22"/>
        <bgColor indexed="24"/>
      </patternFill>
    </fill>
    <fill>
      <patternFill patternType="solid">
        <fgColor indexed="22"/>
        <bgColor indexed="7"/>
      </patternFill>
    </fill>
    <fill>
      <patternFill patternType="solid">
        <fgColor theme="5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Fill="1" applyBorder="1" applyAlignment="1"/>
    <xf numFmtId="176" fontId="0" fillId="0" borderId="0" xfId="0" applyNumberFormat="1" applyFill="1" applyBorder="1" applyAlignment="1"/>
    <xf numFmtId="176" fontId="0" fillId="0" borderId="7" xfId="0" applyNumberFormat="1" applyFill="1" applyBorder="1" applyAlignment="1"/>
    <xf numFmtId="0" fontId="4" fillId="2" borderId="8" xfId="0" applyFont="1" applyFill="1" applyBorder="1" applyAlignment="1">
      <alignment horizontal="left"/>
    </xf>
    <xf numFmtId="0" fontId="3" fillId="2" borderId="6" xfId="0" applyFont="1" applyFill="1" applyBorder="1" applyAlignment="1">
      <alignment horizontal="left"/>
    </xf>
    <xf numFmtId="0" fontId="4" fillId="2" borderId="6" xfId="0" applyFont="1" applyFill="1" applyBorder="1" applyAlignment="1">
      <alignment horizontal="left"/>
    </xf>
    <xf numFmtId="0" fontId="0" fillId="0" borderId="4" xfId="0" applyFill="1" applyBorder="1" applyAlignment="1"/>
    <xf numFmtId="0" fontId="5" fillId="3" borderId="0" xfId="0" applyFont="1" applyFill="1" applyBorder="1" applyAlignment="1">
      <alignment horizontal="left"/>
    </xf>
    <xf numFmtId="0" fontId="6" fillId="3" borderId="4" xfId="0" applyFont="1" applyFill="1" applyBorder="1" applyAlignment="1">
      <alignment horizontal="left"/>
    </xf>
    <xf numFmtId="0" fontId="7" fillId="3" borderId="4" xfId="0" applyFont="1" applyFill="1" applyBorder="1" applyAlignment="1">
      <alignment horizontal="left"/>
    </xf>
    <xf numFmtId="0" fontId="5" fillId="3" borderId="7" xfId="0" applyFont="1" applyFill="1" applyBorder="1" applyAlignment="1">
      <alignment horizontal="left"/>
    </xf>
    <xf numFmtId="0" fontId="3" fillId="2" borderId="6" xfId="0" applyFont="1" applyFill="1" applyBorder="1" applyAlignment="1">
      <alignment horizontal="right"/>
    </xf>
    <xf numFmtId="0" fontId="3" fillId="2" borderId="8" xfId="0" applyFont="1" applyFill="1" applyBorder="1" applyAlignment="1">
      <alignment horizontal="right"/>
    </xf>
    <xf numFmtId="176" fontId="0" fillId="4" borderId="0" xfId="0" applyNumberFormat="1" applyFill="1" applyBorder="1" applyAlignment="1"/>
    <xf numFmtId="0" fontId="8" fillId="0" borderId="0" xfId="0" applyFont="1" applyFill="1" applyBorder="1" applyAlignment="1">
      <alignment vertical="top" wrapText="1"/>
    </xf>
    <xf numFmtId="0" fontId="0" fillId="0" borderId="0" xfId="0" pivotButton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176" fontId="0" fillId="0" borderId="0" xfId="0" applyNumberFormat="1" applyAlignment="1">
      <alignment horizontal="center"/>
    </xf>
    <xf numFmtId="0" fontId="2" fillId="0" borderId="1" xfId="0" applyFont="1" applyBorder="1" applyAlignment="1">
      <alignment horizontal="center"/>
    </xf>
    <xf numFmtId="177" fontId="2" fillId="0" borderId="1" xfId="0" applyNumberFormat="1" applyFont="1" applyBorder="1" applyAlignment="1">
      <alignment horizontal="center"/>
    </xf>
    <xf numFmtId="176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76" fontId="2" fillId="0" borderId="1" xfId="0" applyNumberFormat="1" applyFont="1" applyBorder="1" applyAlignment="1"/>
    <xf numFmtId="0" fontId="9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176" fontId="2" fillId="0" borderId="0" xfId="0" applyNumberFormat="1" applyFont="1" applyBorder="1" applyAlignment="1"/>
    <xf numFmtId="0" fontId="2" fillId="0" borderId="0" xfId="0" applyFont="1"/>
    <xf numFmtId="0" fontId="2" fillId="0" borderId="1" xfId="0" applyFont="1" applyBorder="1" applyAlignment="1"/>
    <xf numFmtId="176" fontId="0" fillId="0" borderId="0" xfId="0" applyNumberFormat="1"/>
    <xf numFmtId="0" fontId="9" fillId="5" borderId="1" xfId="0" applyFont="1" applyFill="1" applyBorder="1" applyAlignment="1">
      <alignment horizontal="center"/>
    </xf>
    <xf numFmtId="178" fontId="2" fillId="0" borderId="1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9" fillId="5" borderId="3" xfId="0" quotePrefix="1" applyFont="1" applyFill="1" applyBorder="1" applyAlignment="1">
      <alignment horizontal="center" vertical="center"/>
    </xf>
    <xf numFmtId="0" fontId="9" fillId="5" borderId="4" xfId="0" quotePrefix="1" applyFont="1" applyFill="1" applyBorder="1" applyAlignment="1">
      <alignment horizontal="center" vertical="center"/>
    </xf>
    <xf numFmtId="0" fontId="9" fillId="5" borderId="5" xfId="0" quotePrefix="1" applyFont="1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</cellXfs>
  <cellStyles count="1">
    <cellStyle name="표준" xfId="0" builtinId="0"/>
  </cellStyles>
  <dxfs count="3">
    <dxf>
      <alignment horizontal="center" readingOrder="0"/>
    </dxf>
    <dxf>
      <numFmt numFmtId="176" formatCode="#,##0_ "/>
    </dxf>
    <dxf>
      <font>
        <b/>
        <i val="0"/>
        <color rgb="FF7030A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1"/>
  <mc:AlternateContent xmlns:mc="http://schemas.openxmlformats.org/markup-compatibility/2006">
    <mc:Choice xmlns:c14="http://schemas.microsoft.com/office/drawing/2007/8/2/chart" Requires="c14">
      <c14:style val="128"/>
    </mc:Choice>
    <mc:Fallback>
      <c:style val="28"/>
    </mc:Fallback>
  </mc:AlternateContent>
  <c:chart>
    <c:title>
      <c:tx>
        <c:rich>
          <a:bodyPr/>
          <a:lstStyle/>
          <a:p>
            <a:pPr>
              <a:defRPr sz="1800" b="0" i="1">
                <a:latin typeface="궁서" panose="02030600000101010101" pitchFamily="18" charset="-127"/>
                <a:ea typeface="궁서" panose="02030600000101010101" pitchFamily="18" charset="-127"/>
              </a:defRPr>
            </a:pPr>
            <a:r>
              <a:rPr lang="ko-KR" sz="1800" b="0" i="1">
                <a:latin typeface="궁서" panose="02030600000101010101" pitchFamily="18" charset="-127"/>
                <a:ea typeface="궁서" panose="02030600000101010101" pitchFamily="18" charset="-127"/>
              </a:rPr>
              <a:t>지점별 매출 현황</a:t>
            </a:r>
          </a:p>
        </c:rich>
      </c:tx>
      <c:layout/>
      <c:overlay val="0"/>
      <c:spPr>
        <a:blipFill>
          <a:blip xmlns:r="http://schemas.openxmlformats.org/officeDocument/2006/relationships" r:embed="rId1"/>
          <a:tile tx="0" ty="0" sx="100000" sy="100000" flip="none" algn="tl"/>
        </a:blipFill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차트!$D$2</c:f>
              <c:strCache>
                <c:ptCount val="1"/>
                <c:pt idx="0">
                  <c:v>상반기</c:v>
                </c:pt>
              </c:strCache>
            </c:strRef>
          </c:tx>
          <c:invertIfNegative val="0"/>
          <c:cat>
            <c:strRef>
              <c:f>차트!$A$3:$A$7</c:f>
              <c:strCache>
                <c:ptCount val="5"/>
                <c:pt idx="0">
                  <c:v>종로점</c:v>
                </c:pt>
                <c:pt idx="1">
                  <c:v>강남점</c:v>
                </c:pt>
                <c:pt idx="2">
                  <c:v>신촌점</c:v>
                </c:pt>
                <c:pt idx="3">
                  <c:v>잠실점</c:v>
                </c:pt>
                <c:pt idx="4">
                  <c:v>광화문점</c:v>
                </c:pt>
              </c:strCache>
            </c:strRef>
          </c:cat>
          <c:val>
            <c:numRef>
              <c:f>차트!$D$3:$D$7</c:f>
              <c:numCache>
                <c:formatCode>#,##0_ </c:formatCode>
                <c:ptCount val="5"/>
                <c:pt idx="0">
                  <c:v>3913000</c:v>
                </c:pt>
                <c:pt idx="1">
                  <c:v>5827200</c:v>
                </c:pt>
                <c:pt idx="2">
                  <c:v>4056500</c:v>
                </c:pt>
                <c:pt idx="3">
                  <c:v>3202800</c:v>
                </c:pt>
                <c:pt idx="4">
                  <c:v>4105500</c:v>
                </c:pt>
              </c:numCache>
            </c:numRef>
          </c:val>
        </c:ser>
        <c:ser>
          <c:idx val="1"/>
          <c:order val="1"/>
          <c:tx>
            <c:strRef>
              <c:f>차트!$E$2</c:f>
              <c:strCache>
                <c:ptCount val="1"/>
                <c:pt idx="0">
                  <c:v>하반기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차트!$A$3:$A$7</c:f>
              <c:strCache>
                <c:ptCount val="5"/>
                <c:pt idx="0">
                  <c:v>종로점</c:v>
                </c:pt>
                <c:pt idx="1">
                  <c:v>강남점</c:v>
                </c:pt>
                <c:pt idx="2">
                  <c:v>신촌점</c:v>
                </c:pt>
                <c:pt idx="3">
                  <c:v>잠실점</c:v>
                </c:pt>
                <c:pt idx="4">
                  <c:v>광화문점</c:v>
                </c:pt>
              </c:strCache>
            </c:strRef>
          </c:cat>
          <c:val>
            <c:numRef>
              <c:f>차트!$E$3:$E$7</c:f>
              <c:numCache>
                <c:formatCode>#,##0_ </c:formatCode>
                <c:ptCount val="5"/>
                <c:pt idx="0">
                  <c:v>3636500</c:v>
                </c:pt>
                <c:pt idx="1">
                  <c:v>6777600</c:v>
                </c:pt>
                <c:pt idx="2">
                  <c:v>6268500</c:v>
                </c:pt>
                <c:pt idx="3">
                  <c:v>3054900</c:v>
                </c:pt>
                <c:pt idx="4">
                  <c:v>7056000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4273408"/>
        <c:axId val="254274944"/>
      </c:barChart>
      <c:catAx>
        <c:axId val="254273408"/>
        <c:scaling>
          <c:orientation val="minMax"/>
        </c:scaling>
        <c:delete val="0"/>
        <c:axPos val="b"/>
        <c:majorTickMark val="out"/>
        <c:minorTickMark val="none"/>
        <c:tickLblPos val="nextTo"/>
        <c:crossAx val="254274944"/>
        <c:crosses val="autoZero"/>
        <c:auto val="1"/>
        <c:lblAlgn val="ctr"/>
        <c:lblOffset val="100"/>
        <c:noMultiLvlLbl val="0"/>
      </c:catAx>
      <c:valAx>
        <c:axId val="254274944"/>
        <c:scaling>
          <c:orientation val="minMax"/>
        </c:scaling>
        <c:delete val="0"/>
        <c:axPos val="l"/>
        <c:majorGridlines/>
        <c:numFmt formatCode="#,##0_ " sourceLinked="1"/>
        <c:majorTickMark val="out"/>
        <c:minorTickMark val="none"/>
        <c:tickLblPos val="nextTo"/>
        <c:crossAx val="254273408"/>
        <c:crosses val="autoZero"/>
        <c:crossBetween val="between"/>
      </c:valAx>
      <c:spPr>
        <a:gradFill flip="none" rotWithShape="1"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path path="circle">
            <a:fillToRect l="50000" t="50000" r="50000" b="50000"/>
          </a:path>
          <a:tileRect/>
        </a:gradFill>
      </c:spPr>
    </c:plotArea>
    <c:legend>
      <c:legendPos val="t"/>
      <c:layout/>
      <c:overlay val="0"/>
    </c:legend>
    <c:plotVisOnly val="1"/>
    <c:dispBlanksAs val="gap"/>
    <c:showDLblsOverMax val="0"/>
  </c:chart>
  <c:spPr>
    <a:ln w="44450" cmpd="tri">
      <a:solidFill>
        <a:srgbClr val="7030A0"/>
      </a:solidFill>
      <a:prstDash val="dash"/>
    </a:ln>
  </c:spPr>
  <c:txPr>
    <a:bodyPr/>
    <a:lstStyle/>
    <a:p>
      <a:pPr>
        <a:defRPr sz="1100">
          <a:latin typeface="바탕체" panose="02030609000101010101" pitchFamily="17" charset="-127"/>
          <a:ea typeface="바탕체" panose="02030609000101010101" pitchFamily="17" charset="-127"/>
        </a:defRPr>
      </a:pPr>
      <a:endParaRPr lang="ko-KR"/>
    </a:p>
  </c:txPr>
  <c:printSettings>
    <c:headerFooter/>
    <c:pageMargins b="0.75" l="0.7" r="0.7" t="0.75" header="0.3" footer="0.3"/>
    <c:pageSetup/>
  </c:printSettings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28573</xdr:colOff>
      <xdr:row>0</xdr:row>
      <xdr:rowOff>28575</xdr:rowOff>
    </xdr:from>
    <xdr:to>
      <xdr:col>7</xdr:col>
      <xdr:colOff>790574</xdr:colOff>
      <xdr:row>0</xdr:row>
      <xdr:rowOff>981075</xdr:rowOff>
    </xdr:to>
    <xdr:sp macro="" textlink="">
      <xdr:nvSpPr>
        <xdr:cNvPr id="2" name="빗면 1"/>
        <xdr:cNvSpPr/>
      </xdr:nvSpPr>
      <xdr:spPr>
        <a:xfrm>
          <a:off x="838198" y="28575"/>
          <a:ext cx="6305551" cy="952500"/>
        </a:xfrm>
        <a:prstGeom prst="bevel">
          <a:avLst/>
        </a:prstGeom>
      </xdr:spPr>
      <xdr:style>
        <a:lnRef idx="1">
          <a:schemeClr val="accent2"/>
        </a:lnRef>
        <a:fillRef idx="3">
          <a:schemeClr val="accent2"/>
        </a:fillRef>
        <a:effectRef idx="2">
          <a:schemeClr val="accent2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r>
            <a:rPr lang="ko-KR" altLang="en-US" sz="2800" i="1">
              <a:latin typeface="궁서체" pitchFamily="17" charset="-127"/>
              <a:ea typeface="궁서체" pitchFamily="17" charset="-127"/>
            </a:rPr>
            <a:t>지점별 상하반기 판매현황</a:t>
          </a:r>
          <a:endParaRPr lang="en-US" altLang="ko-KR" sz="2800" i="1">
            <a:latin typeface="궁서체" pitchFamily="17" charset="-127"/>
            <a:ea typeface="궁서체" pitchFamily="17" charset="-127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47624</xdr:colOff>
      <xdr:row>9</xdr:row>
      <xdr:rowOff>4762</xdr:rowOff>
    </xdr:from>
    <xdr:to>
      <xdr:col>6</xdr:col>
      <xdr:colOff>657224</xdr:colOff>
      <xdr:row>24</xdr:row>
      <xdr:rowOff>171450</xdr:rowOff>
    </xdr:to>
    <xdr:graphicFrame macro="">
      <xdr:nvGraphicFramePr>
        <xdr:cNvPr id="3" name="차트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만든 이" refreshedDate="43652.848647106483" createdVersion="4" refreshedVersion="4" minRefreshableVersion="3" recordCount="10">
  <cacheSource type="worksheet">
    <worksheetSource ref="A2:G12" sheet="피벗테이블"/>
  </cacheSource>
  <cacheFields count="7">
    <cacheField name="분류코드" numFmtId="0">
      <sharedItems/>
    </cacheField>
    <cacheField name="지점명" numFmtId="0">
      <sharedItems count="3">
        <s v="종로점"/>
        <s v="강남점"/>
        <s v="신촌점"/>
      </sharedItems>
    </cacheField>
    <cacheField name="메뉴명" numFmtId="0">
      <sharedItems count="4">
        <s v="아메리카노"/>
        <s v="카페라떼"/>
        <s v="카푸치노"/>
        <s v="에스프레소"/>
      </sharedItems>
    </cacheField>
    <cacheField name="단가" numFmtId="0">
      <sharedItems containsSemiMixedTypes="0" containsString="0" containsNumber="1" containsInteger="1" minValue="3500" maxValue="5100"/>
    </cacheField>
    <cacheField name="상반기" numFmtId="0">
      <sharedItems containsSemiMixedTypes="0" containsString="0" containsNumber="1" containsInteger="1" minValue="3913000" maxValue="9807300"/>
    </cacheField>
    <cacheField name="하반기" numFmtId="0">
      <sharedItems containsSemiMixedTypes="0" containsString="0" containsNumber="1" containsInteger="1" minValue="3636500" maxValue="7471500"/>
    </cacheField>
    <cacheField name="총액" numFmtId="0">
      <sharedItems containsSemiMixedTypes="0" containsString="0" containsNumber="1" containsInteger="1" minValue="7549500" maxValue="172788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0">
  <r>
    <s v="J00201"/>
    <x v="0"/>
    <x v="0"/>
    <n v="3500"/>
    <n v="3913000"/>
    <n v="3636500"/>
    <n v="7549500"/>
  </r>
  <r>
    <s v="G00303"/>
    <x v="1"/>
    <x v="1"/>
    <n v="4800"/>
    <n v="5827200"/>
    <n v="6777600"/>
    <n v="12604800"/>
  </r>
  <r>
    <s v="J00202"/>
    <x v="0"/>
    <x v="2"/>
    <n v="5100"/>
    <n v="7430700"/>
    <n v="5329500"/>
    <n v="12760200"/>
  </r>
  <r>
    <s v="S00701"/>
    <x v="2"/>
    <x v="0"/>
    <n v="3500"/>
    <n v="4056500"/>
    <n v="6268500"/>
    <n v="10325000"/>
  </r>
  <r>
    <s v="J00204"/>
    <x v="0"/>
    <x v="3"/>
    <n v="3500"/>
    <n v="4718000"/>
    <n v="5362000"/>
    <n v="10080000"/>
  </r>
  <r>
    <s v="S00702"/>
    <x v="2"/>
    <x v="2"/>
    <n v="5100"/>
    <n v="6910500"/>
    <n v="7440900"/>
    <n v="14351400"/>
  </r>
  <r>
    <s v="J00201"/>
    <x v="0"/>
    <x v="1"/>
    <n v="4800"/>
    <n v="6713000"/>
    <n v="5012000"/>
    <n v="11725000"/>
  </r>
  <r>
    <s v="G00302"/>
    <x v="1"/>
    <x v="2"/>
    <n v="5100"/>
    <n v="9807300"/>
    <n v="7471500"/>
    <n v="17278800"/>
  </r>
  <r>
    <s v="G00301"/>
    <x v="1"/>
    <x v="0"/>
    <n v="3500"/>
    <n v="3969000"/>
    <n v="5943000"/>
    <n v="9912000"/>
  </r>
  <r>
    <s v="S00703"/>
    <x v="2"/>
    <x v="1"/>
    <n v="4800"/>
    <n v="9283200"/>
    <n v="5011200"/>
    <n v="1429440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피벗 테이블2" cacheId="0" dataOnRows="1" applyNumberFormats="0" applyBorderFormats="0" applyFontFormats="0" applyPatternFormats="0" applyAlignmentFormats="0" applyWidthHeightFormats="1" dataCaption="값" missingCaption="*" updatedVersion="4" minRefreshableVersion="3" useAutoFormatting="1" colGrandTotals="0" itemPrintTitles="1" mergeItem="1" createdVersion="4" indent="0" compact="0" compactData="0" multipleFieldFilters="0">
  <location ref="A3:E12" firstHeaderRow="1" firstDataRow="2" firstDataCol="2"/>
  <pivotFields count="7">
    <pivotField compact="0" outline="0" showAll="0"/>
    <pivotField axis="axisCol" compact="0" outline="0" showAll="0">
      <items count="4">
        <item x="1"/>
        <item x="2"/>
        <item x="0"/>
        <item t="default"/>
      </items>
    </pivotField>
    <pivotField axis="axisRow" compact="0" outline="0" showAll="0">
      <items count="5">
        <item x="0"/>
        <item x="3"/>
        <item h="1" x="1"/>
        <item x="2"/>
        <item t="default"/>
      </items>
    </pivotField>
    <pivotField compact="0" outline="0" showAll="0"/>
    <pivotField dataField="1" compact="0" outline="0" showAll="0"/>
    <pivotField dataField="1" compact="0" outline="0" showAll="0"/>
    <pivotField compact="0" outline="0" showAll="0"/>
  </pivotFields>
  <rowFields count="2">
    <field x="2"/>
    <field x="-2"/>
  </rowFields>
  <rowItems count="8">
    <i>
      <x/>
      <x/>
    </i>
    <i r="1" i="1">
      <x v="1"/>
    </i>
    <i>
      <x v="1"/>
      <x/>
    </i>
    <i r="1" i="1">
      <x v="1"/>
    </i>
    <i>
      <x v="3"/>
      <x/>
    </i>
    <i r="1" i="1">
      <x v="1"/>
    </i>
    <i t="grand">
      <x/>
    </i>
    <i t="grand" i="1">
      <x/>
    </i>
  </rowItems>
  <colFields count="1">
    <field x="1"/>
  </colFields>
  <colItems count="3">
    <i>
      <x/>
    </i>
    <i>
      <x v="1"/>
    </i>
    <i>
      <x v="2"/>
    </i>
  </colItems>
  <dataFields count="2">
    <dataField name="평균 : 상반기" fld="4" subtotal="average" baseField="2" baseItem="0"/>
    <dataField name="평균 : 하반기" fld="5" subtotal="average" baseField="2" baseItem="0"/>
  </dataFields>
  <formats count="2">
    <format dxfId="1">
      <pivotArea outline="0" collapsedLevelsAreSubtotals="1" fieldPosition="0"/>
    </format>
    <format dxfId="0">
      <pivotArea outline="0" collapsedLevelsAreSubtotals="1" fieldPosition="0"/>
    </format>
  </formats>
  <pivotTableStyleInfo name="PivotStyleMedium10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tabSelected="1" workbookViewId="0">
      <selection activeCell="J16" sqref="J16"/>
    </sheetView>
  </sheetViews>
  <sheetFormatPr defaultRowHeight="16.5" x14ac:dyDescent="0.3"/>
  <cols>
    <col min="1" max="4" width="10.625" customWidth="1"/>
    <col min="5" max="7" width="13.625" customWidth="1"/>
    <col min="8" max="9" width="10.625" customWidth="1"/>
  </cols>
  <sheetData>
    <row r="1" spans="1:9" ht="80.099999999999994" customHeight="1" x14ac:dyDescent="0.3"/>
    <row r="2" spans="1:9" ht="18" customHeight="1" x14ac:dyDescent="0.3">
      <c r="A2" s="32" t="s">
        <v>0</v>
      </c>
      <c r="B2" s="32" t="s">
        <v>1</v>
      </c>
      <c r="C2" s="32" t="s">
        <v>3</v>
      </c>
      <c r="D2" s="32" t="s">
        <v>2</v>
      </c>
      <c r="E2" s="32" t="s">
        <v>4</v>
      </c>
      <c r="F2" s="32" t="s">
        <v>5</v>
      </c>
      <c r="G2" s="32" t="s">
        <v>6</v>
      </c>
      <c r="H2" s="32" t="s">
        <v>31</v>
      </c>
      <c r="I2" s="32" t="s">
        <v>32</v>
      </c>
    </row>
    <row r="3" spans="1:9" ht="18" customHeight="1" x14ac:dyDescent="0.3">
      <c r="A3" s="20" t="s">
        <v>7</v>
      </c>
      <c r="B3" s="21" t="s">
        <v>33</v>
      </c>
      <c r="C3" s="20" t="s">
        <v>9</v>
      </c>
      <c r="D3" s="22">
        <v>3500</v>
      </c>
      <c r="E3" s="22">
        <v>3913000</v>
      </c>
      <c r="F3" s="22">
        <v>3636500</v>
      </c>
      <c r="G3" s="22">
        <v>7549500</v>
      </c>
      <c r="H3" s="23">
        <f>RANK(G3,$G$3:$G$12)</f>
        <v>10</v>
      </c>
      <c r="I3" s="23" t="str">
        <f>IF(D3&gt;=4500,"프리미엄","")</f>
        <v/>
      </c>
    </row>
    <row r="4" spans="1:9" ht="18" customHeight="1" x14ac:dyDescent="0.3">
      <c r="A4" s="20" t="s">
        <v>10</v>
      </c>
      <c r="B4" s="21" t="s">
        <v>34</v>
      </c>
      <c r="C4" s="20" t="s">
        <v>12</v>
      </c>
      <c r="D4" s="22">
        <v>4800</v>
      </c>
      <c r="E4" s="22">
        <v>5827200</v>
      </c>
      <c r="F4" s="22">
        <v>6777600</v>
      </c>
      <c r="G4" s="22">
        <v>12604800</v>
      </c>
      <c r="H4" s="23">
        <f t="shared" ref="H4:H12" si="0">RANK(G4,$G$3:$G$12)</f>
        <v>5</v>
      </c>
      <c r="I4" s="23" t="str">
        <f t="shared" ref="I4:I12" si="1">IF(D4&gt;=4500,"프리미엄","")</f>
        <v>프리미엄</v>
      </c>
    </row>
    <row r="5" spans="1:9" ht="18" customHeight="1" x14ac:dyDescent="0.3">
      <c r="A5" s="20" t="s">
        <v>13</v>
      </c>
      <c r="B5" s="21" t="s">
        <v>33</v>
      </c>
      <c r="C5" s="20" t="s">
        <v>14</v>
      </c>
      <c r="D5" s="22">
        <v>5100</v>
      </c>
      <c r="E5" s="22">
        <v>7430700</v>
      </c>
      <c r="F5" s="22">
        <v>5329500</v>
      </c>
      <c r="G5" s="22">
        <v>12760200</v>
      </c>
      <c r="H5" s="23">
        <f t="shared" si="0"/>
        <v>4</v>
      </c>
      <c r="I5" s="23" t="str">
        <f t="shared" si="1"/>
        <v>프리미엄</v>
      </c>
    </row>
    <row r="6" spans="1:9" ht="18" customHeight="1" x14ac:dyDescent="0.3">
      <c r="A6" s="20" t="s">
        <v>15</v>
      </c>
      <c r="B6" s="21" t="s">
        <v>35</v>
      </c>
      <c r="C6" s="20" t="s">
        <v>9</v>
      </c>
      <c r="D6" s="22">
        <v>3500</v>
      </c>
      <c r="E6" s="22">
        <v>4056500</v>
      </c>
      <c r="F6" s="22">
        <v>6268500</v>
      </c>
      <c r="G6" s="22">
        <v>10325000</v>
      </c>
      <c r="H6" s="23">
        <f t="shared" si="0"/>
        <v>7</v>
      </c>
      <c r="I6" s="23" t="str">
        <f t="shared" si="1"/>
        <v/>
      </c>
    </row>
    <row r="7" spans="1:9" ht="18" customHeight="1" x14ac:dyDescent="0.3">
      <c r="A7" s="20" t="s">
        <v>17</v>
      </c>
      <c r="B7" s="21" t="s">
        <v>33</v>
      </c>
      <c r="C7" s="20" t="s">
        <v>18</v>
      </c>
      <c r="D7" s="22">
        <v>3500</v>
      </c>
      <c r="E7" s="22">
        <v>4718000</v>
      </c>
      <c r="F7" s="22">
        <v>5362000</v>
      </c>
      <c r="G7" s="22">
        <v>10080000</v>
      </c>
      <c r="H7" s="23">
        <f t="shared" si="0"/>
        <v>8</v>
      </c>
      <c r="I7" s="23" t="str">
        <f t="shared" si="1"/>
        <v/>
      </c>
    </row>
    <row r="8" spans="1:9" ht="18" customHeight="1" x14ac:dyDescent="0.3">
      <c r="A8" s="20" t="s">
        <v>19</v>
      </c>
      <c r="B8" s="21" t="s">
        <v>35</v>
      </c>
      <c r="C8" s="20" t="s">
        <v>14</v>
      </c>
      <c r="D8" s="22">
        <v>5100</v>
      </c>
      <c r="E8" s="22">
        <v>6910500</v>
      </c>
      <c r="F8" s="22">
        <v>7440900</v>
      </c>
      <c r="G8" s="22">
        <v>14351400</v>
      </c>
      <c r="H8" s="23">
        <f t="shared" si="0"/>
        <v>2</v>
      </c>
      <c r="I8" s="23" t="str">
        <f t="shared" si="1"/>
        <v>프리미엄</v>
      </c>
    </row>
    <row r="9" spans="1:9" ht="18" customHeight="1" x14ac:dyDescent="0.3">
      <c r="A9" s="20" t="s">
        <v>7</v>
      </c>
      <c r="B9" s="21" t="s">
        <v>33</v>
      </c>
      <c r="C9" s="20" t="s">
        <v>12</v>
      </c>
      <c r="D9" s="22">
        <v>4800</v>
      </c>
      <c r="E9" s="22">
        <v>6713000</v>
      </c>
      <c r="F9" s="22">
        <v>5012000</v>
      </c>
      <c r="G9" s="22">
        <v>11725000</v>
      </c>
      <c r="H9" s="23">
        <f t="shared" si="0"/>
        <v>6</v>
      </c>
      <c r="I9" s="23" t="str">
        <f t="shared" si="1"/>
        <v>프리미엄</v>
      </c>
    </row>
    <row r="10" spans="1:9" ht="18" customHeight="1" x14ac:dyDescent="0.3">
      <c r="A10" s="20" t="s">
        <v>20</v>
      </c>
      <c r="B10" s="21" t="s">
        <v>34</v>
      </c>
      <c r="C10" s="20" t="s">
        <v>14</v>
      </c>
      <c r="D10" s="22">
        <v>5100</v>
      </c>
      <c r="E10" s="22">
        <v>9807300</v>
      </c>
      <c r="F10" s="22">
        <v>7471500</v>
      </c>
      <c r="G10" s="22">
        <v>17278800</v>
      </c>
      <c r="H10" s="23">
        <f t="shared" si="0"/>
        <v>1</v>
      </c>
      <c r="I10" s="23" t="str">
        <f t="shared" si="1"/>
        <v>프리미엄</v>
      </c>
    </row>
    <row r="11" spans="1:9" ht="18" customHeight="1" x14ac:dyDescent="0.3">
      <c r="A11" s="20" t="s">
        <v>21</v>
      </c>
      <c r="B11" s="21" t="s">
        <v>34</v>
      </c>
      <c r="C11" s="20" t="s">
        <v>9</v>
      </c>
      <c r="D11" s="22">
        <v>3500</v>
      </c>
      <c r="E11" s="22">
        <v>3969000</v>
      </c>
      <c r="F11" s="22">
        <v>5943000</v>
      </c>
      <c r="G11" s="22">
        <v>9912000</v>
      </c>
      <c r="H11" s="23">
        <f t="shared" si="0"/>
        <v>9</v>
      </c>
      <c r="I11" s="23" t="str">
        <f t="shared" si="1"/>
        <v/>
      </c>
    </row>
    <row r="12" spans="1:9" ht="18" customHeight="1" x14ac:dyDescent="0.3">
      <c r="A12" s="20" t="s">
        <v>22</v>
      </c>
      <c r="B12" s="21" t="s">
        <v>35</v>
      </c>
      <c r="C12" s="20" t="s">
        <v>12</v>
      </c>
      <c r="D12" s="22">
        <v>4800</v>
      </c>
      <c r="E12" s="22">
        <v>9283200</v>
      </c>
      <c r="F12" s="22">
        <v>5011200</v>
      </c>
      <c r="G12" s="22">
        <v>14294400</v>
      </c>
      <c r="H12" s="23">
        <f t="shared" si="0"/>
        <v>3</v>
      </c>
      <c r="I12" s="23" t="str">
        <f t="shared" si="1"/>
        <v>프리미엄</v>
      </c>
    </row>
    <row r="13" spans="1:9" ht="18" customHeight="1" x14ac:dyDescent="0.3">
      <c r="A13" s="35" t="s">
        <v>23</v>
      </c>
      <c r="B13" s="36"/>
      <c r="C13" s="36"/>
      <c r="D13" s="37"/>
      <c r="E13" s="33">
        <f>SMALL(E3:E12,2)</f>
        <v>3969000</v>
      </c>
      <c r="F13" s="33"/>
      <c r="G13" s="33"/>
      <c r="H13" s="34"/>
      <c r="I13" s="34"/>
    </row>
    <row r="14" spans="1:9" ht="18" customHeight="1" x14ac:dyDescent="0.3">
      <c r="A14" s="35" t="s">
        <v>24</v>
      </c>
      <c r="B14" s="36"/>
      <c r="C14" s="36"/>
      <c r="D14" s="37"/>
      <c r="E14" s="33">
        <f>DAVERAGE(A2:I12,G2,C2:C3)</f>
        <v>9262166.666666666</v>
      </c>
      <c r="F14" s="33"/>
      <c r="G14" s="33"/>
      <c r="H14" s="34"/>
      <c r="I14" s="34"/>
    </row>
    <row r="15" spans="1:9" ht="18" customHeight="1" x14ac:dyDescent="0.3">
      <c r="A15" s="35" t="s">
        <v>25</v>
      </c>
      <c r="B15" s="36"/>
      <c r="C15" s="36"/>
      <c r="D15" s="37"/>
      <c r="E15" s="33">
        <f>MAX(F3:F12)-MIN(F3:F12)</f>
        <v>3835000</v>
      </c>
      <c r="F15" s="33"/>
      <c r="G15" s="33"/>
      <c r="H15" s="34"/>
      <c r="I15" s="34"/>
    </row>
  </sheetData>
  <mergeCells count="7">
    <mergeCell ref="E13:G13"/>
    <mergeCell ref="H13:I15"/>
    <mergeCell ref="E14:G14"/>
    <mergeCell ref="E15:G15"/>
    <mergeCell ref="A13:D13"/>
    <mergeCell ref="A14:D14"/>
    <mergeCell ref="A15:D15"/>
  </mergeCells>
  <phoneticPr fontId="1" type="noConversion"/>
  <conditionalFormatting sqref="A3:I12">
    <cfRule type="expression" dxfId="2" priority="1">
      <formula>$F3&gt;=6500000</formula>
    </cfRule>
  </conditionalFormatting>
  <pageMargins left="0.7" right="0.7" top="0.75" bottom="0.75" header="0.3" footer="0.3"/>
  <pageSetup paperSize="9" orientation="portrait" horizontalDpi="1200" verticalDpi="1200" copies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0"/>
  <sheetViews>
    <sheetView workbookViewId="0">
      <selection activeCell="H21" sqref="H21"/>
    </sheetView>
  </sheetViews>
  <sheetFormatPr defaultRowHeight="16.5" outlineLevelRow="3" outlineLevelCol="1" x14ac:dyDescent="0.3"/>
  <cols>
    <col min="1" max="1" width="12.625" customWidth="1"/>
    <col min="2" max="2" width="14.625" customWidth="1"/>
    <col min="3" max="3" width="12.625" customWidth="1"/>
    <col min="4" max="6" width="12.625" customWidth="1" outlineLevel="1"/>
    <col min="7" max="7" width="12.625" customWidth="1"/>
  </cols>
  <sheetData>
    <row r="2" spans="1:7" x14ac:dyDescent="0.3">
      <c r="A2" s="32" t="s">
        <v>0</v>
      </c>
      <c r="B2" s="32" t="s">
        <v>1</v>
      </c>
      <c r="C2" s="32" t="s">
        <v>3</v>
      </c>
      <c r="D2" s="32" t="s">
        <v>2</v>
      </c>
      <c r="E2" s="32" t="s">
        <v>4</v>
      </c>
      <c r="F2" s="32" t="s">
        <v>5</v>
      </c>
      <c r="G2" s="32" t="s">
        <v>6</v>
      </c>
    </row>
    <row r="3" spans="1:7" outlineLevel="3" x14ac:dyDescent="0.3">
      <c r="A3" s="20" t="s">
        <v>7</v>
      </c>
      <c r="B3" s="20" t="s">
        <v>8</v>
      </c>
      <c r="C3" s="20" t="s">
        <v>9</v>
      </c>
      <c r="D3" s="24">
        <v>3500</v>
      </c>
      <c r="E3" s="24">
        <v>3913000</v>
      </c>
      <c r="F3" s="24">
        <v>3636500</v>
      </c>
      <c r="G3" s="24">
        <v>7549500</v>
      </c>
    </row>
    <row r="4" spans="1:7" outlineLevel="3" x14ac:dyDescent="0.3">
      <c r="A4" s="20" t="s">
        <v>13</v>
      </c>
      <c r="B4" s="20" t="s">
        <v>8</v>
      </c>
      <c r="C4" s="20" t="s">
        <v>14</v>
      </c>
      <c r="D4" s="24">
        <v>5100</v>
      </c>
      <c r="E4" s="24">
        <v>7430700</v>
      </c>
      <c r="F4" s="24">
        <v>5329500</v>
      </c>
      <c r="G4" s="24">
        <v>12760200</v>
      </c>
    </row>
    <row r="5" spans="1:7" outlineLevel="3" x14ac:dyDescent="0.3">
      <c r="A5" s="20" t="s">
        <v>17</v>
      </c>
      <c r="B5" s="20" t="s">
        <v>8</v>
      </c>
      <c r="C5" s="20" t="s">
        <v>18</v>
      </c>
      <c r="D5" s="24">
        <v>3500</v>
      </c>
      <c r="E5" s="24">
        <v>4718000</v>
      </c>
      <c r="F5" s="24">
        <v>5362000</v>
      </c>
      <c r="G5" s="24">
        <v>10080000</v>
      </c>
    </row>
    <row r="6" spans="1:7" outlineLevel="3" x14ac:dyDescent="0.3">
      <c r="A6" s="20" t="s">
        <v>7</v>
      </c>
      <c r="B6" s="20" t="s">
        <v>8</v>
      </c>
      <c r="C6" s="20" t="s">
        <v>12</v>
      </c>
      <c r="D6" s="24">
        <v>4800</v>
      </c>
      <c r="E6" s="24">
        <v>6713000</v>
      </c>
      <c r="F6" s="24">
        <v>5012000</v>
      </c>
      <c r="G6" s="24">
        <v>11725000</v>
      </c>
    </row>
    <row r="7" spans="1:7" outlineLevel="2" x14ac:dyDescent="0.3">
      <c r="A7" s="20"/>
      <c r="B7" s="25" t="s">
        <v>65</v>
      </c>
      <c r="C7" s="20"/>
      <c r="D7" s="24">
        <f>SUBTOTAL(1,D3:D6)</f>
        <v>4225</v>
      </c>
      <c r="E7" s="24"/>
      <c r="F7" s="24"/>
      <c r="G7" s="24">
        <f>SUBTOTAL(1,G3:G6)</f>
        <v>10528675</v>
      </c>
    </row>
    <row r="8" spans="1:7" outlineLevel="1" x14ac:dyDescent="0.3">
      <c r="A8" s="20"/>
      <c r="B8" s="25" t="s">
        <v>36</v>
      </c>
      <c r="C8" s="20"/>
      <c r="D8" s="24"/>
      <c r="E8" s="24">
        <f>SUBTOTAL(4,E3:E6)</f>
        <v>7430700</v>
      </c>
      <c r="F8" s="24">
        <f>SUBTOTAL(4,F3:F6)</f>
        <v>5362000</v>
      </c>
      <c r="G8" s="24"/>
    </row>
    <row r="9" spans="1:7" outlineLevel="3" x14ac:dyDescent="0.3">
      <c r="A9" s="20" t="s">
        <v>15</v>
      </c>
      <c r="B9" s="20" t="s">
        <v>16</v>
      </c>
      <c r="C9" s="20" t="s">
        <v>9</v>
      </c>
      <c r="D9" s="24">
        <v>3500</v>
      </c>
      <c r="E9" s="24">
        <v>4056500</v>
      </c>
      <c r="F9" s="24">
        <v>6268500</v>
      </c>
      <c r="G9" s="24">
        <v>10325000</v>
      </c>
    </row>
    <row r="10" spans="1:7" outlineLevel="3" x14ac:dyDescent="0.3">
      <c r="A10" s="20" t="s">
        <v>19</v>
      </c>
      <c r="B10" s="20" t="s">
        <v>16</v>
      </c>
      <c r="C10" s="20" t="s">
        <v>14</v>
      </c>
      <c r="D10" s="24">
        <v>5100</v>
      </c>
      <c r="E10" s="24">
        <v>6910500</v>
      </c>
      <c r="F10" s="24">
        <v>7440900</v>
      </c>
      <c r="G10" s="24">
        <v>14351400</v>
      </c>
    </row>
    <row r="11" spans="1:7" outlineLevel="3" x14ac:dyDescent="0.3">
      <c r="A11" s="20" t="s">
        <v>22</v>
      </c>
      <c r="B11" s="20" t="s">
        <v>16</v>
      </c>
      <c r="C11" s="20" t="s">
        <v>12</v>
      </c>
      <c r="D11" s="24">
        <v>4800</v>
      </c>
      <c r="E11" s="24">
        <v>9283200</v>
      </c>
      <c r="F11" s="24">
        <v>5011200</v>
      </c>
      <c r="G11" s="24">
        <v>14294400</v>
      </c>
    </row>
    <row r="12" spans="1:7" outlineLevel="2" x14ac:dyDescent="0.3">
      <c r="A12" s="20"/>
      <c r="B12" s="25" t="s">
        <v>66</v>
      </c>
      <c r="C12" s="20"/>
      <c r="D12" s="24">
        <f>SUBTOTAL(1,D9:D11)</f>
        <v>4466.666666666667</v>
      </c>
      <c r="E12" s="24"/>
      <c r="F12" s="24"/>
      <c r="G12" s="24">
        <f>SUBTOTAL(1,G9:G11)</f>
        <v>12990266.666666666</v>
      </c>
    </row>
    <row r="13" spans="1:7" outlineLevel="1" x14ac:dyDescent="0.3">
      <c r="A13" s="20"/>
      <c r="B13" s="25" t="s">
        <v>37</v>
      </c>
      <c r="C13" s="20"/>
      <c r="D13" s="24"/>
      <c r="E13" s="24">
        <f>SUBTOTAL(4,E9:E11)</f>
        <v>9283200</v>
      </c>
      <c r="F13" s="24">
        <f>SUBTOTAL(4,F9:F11)</f>
        <v>7440900</v>
      </c>
      <c r="G13" s="24"/>
    </row>
    <row r="14" spans="1:7" outlineLevel="3" x14ac:dyDescent="0.3">
      <c r="A14" s="20" t="s">
        <v>10</v>
      </c>
      <c r="B14" s="20" t="s">
        <v>11</v>
      </c>
      <c r="C14" s="20" t="s">
        <v>12</v>
      </c>
      <c r="D14" s="24">
        <v>4800</v>
      </c>
      <c r="E14" s="24">
        <v>5827200</v>
      </c>
      <c r="F14" s="24">
        <v>6777600</v>
      </c>
      <c r="G14" s="24">
        <v>12604800</v>
      </c>
    </row>
    <row r="15" spans="1:7" outlineLevel="3" x14ac:dyDescent="0.3">
      <c r="A15" s="20" t="s">
        <v>20</v>
      </c>
      <c r="B15" s="20" t="s">
        <v>11</v>
      </c>
      <c r="C15" s="20" t="s">
        <v>14</v>
      </c>
      <c r="D15" s="24">
        <v>5100</v>
      </c>
      <c r="E15" s="24">
        <v>9807300</v>
      </c>
      <c r="F15" s="24">
        <v>7471500</v>
      </c>
      <c r="G15" s="24">
        <v>17278800</v>
      </c>
    </row>
    <row r="16" spans="1:7" outlineLevel="3" x14ac:dyDescent="0.3">
      <c r="A16" s="20" t="s">
        <v>21</v>
      </c>
      <c r="B16" s="20" t="s">
        <v>11</v>
      </c>
      <c r="C16" s="20" t="s">
        <v>9</v>
      </c>
      <c r="D16" s="24">
        <v>3500</v>
      </c>
      <c r="E16" s="24">
        <v>3969000</v>
      </c>
      <c r="F16" s="24">
        <v>5943000</v>
      </c>
      <c r="G16" s="24">
        <v>9912000</v>
      </c>
    </row>
    <row r="17" spans="1:7" outlineLevel="2" x14ac:dyDescent="0.3">
      <c r="A17" s="26"/>
      <c r="B17" s="27" t="s">
        <v>67</v>
      </c>
      <c r="C17" s="26"/>
      <c r="D17" s="28">
        <f>SUBTOTAL(1,D14:D16)</f>
        <v>4466.666666666667</v>
      </c>
      <c r="E17" s="28"/>
      <c r="F17" s="28"/>
      <c r="G17" s="28">
        <f>SUBTOTAL(1,G14:G16)</f>
        <v>13265200</v>
      </c>
    </row>
    <row r="18" spans="1:7" outlineLevel="1" x14ac:dyDescent="0.3">
      <c r="A18" s="26"/>
      <c r="B18" s="27" t="s">
        <v>38</v>
      </c>
      <c r="C18" s="26"/>
      <c r="D18" s="28"/>
      <c r="E18" s="28">
        <f>SUBTOTAL(4,E14:E16)</f>
        <v>9807300</v>
      </c>
      <c r="F18" s="28">
        <f>SUBTOTAL(4,F14:F16)</f>
        <v>7471500</v>
      </c>
      <c r="G18" s="28"/>
    </row>
    <row r="19" spans="1:7" x14ac:dyDescent="0.3">
      <c r="A19" s="26"/>
      <c r="B19" s="27" t="s">
        <v>68</v>
      </c>
      <c r="C19" s="26"/>
      <c r="D19" s="28">
        <f>SUBTOTAL(1,D3:D16)</f>
        <v>4370</v>
      </c>
      <c r="E19" s="28"/>
      <c r="F19" s="28"/>
      <c r="G19" s="28">
        <f>SUBTOTAL(1,G3:G16)</f>
        <v>12088110</v>
      </c>
    </row>
    <row r="20" spans="1:7" x14ac:dyDescent="0.3">
      <c r="A20" s="26"/>
      <c r="B20" s="27" t="s">
        <v>39</v>
      </c>
      <c r="C20" s="26"/>
      <c r="D20" s="28"/>
      <c r="E20" s="28">
        <f>SUBTOTAL(4,E3:E16)</f>
        <v>9807300</v>
      </c>
      <c r="F20" s="28">
        <f>SUBTOTAL(4,F3:F16)</f>
        <v>7471500</v>
      </c>
      <c r="G20" s="28"/>
    </row>
  </sheetData>
  <sortState ref="A3:G12">
    <sortCondition descending="1" ref="B3"/>
  </sortState>
  <phoneticPr fontId="1" type="noConversion"/>
  <pageMargins left="0.7" right="0.7" top="0.75" bottom="0.75" header="0.3" footer="0.3"/>
  <pageSetup paperSize="9" orientation="portrait" horizontalDpi="1200" verticalDpi="1200" copies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1"/>
  <sheetViews>
    <sheetView workbookViewId="0">
      <selection activeCell="F22" sqref="F22"/>
    </sheetView>
  </sheetViews>
  <sheetFormatPr defaultRowHeight="16.5" x14ac:dyDescent="0.3"/>
  <cols>
    <col min="1" max="7" width="12.625" customWidth="1"/>
  </cols>
  <sheetData>
    <row r="2" spans="1:7" x14ac:dyDescent="0.3">
      <c r="A2" s="32" t="s">
        <v>0</v>
      </c>
      <c r="B2" s="32" t="s">
        <v>1</v>
      </c>
      <c r="C2" s="32" t="s">
        <v>3</v>
      </c>
      <c r="D2" s="32" t="s">
        <v>2</v>
      </c>
      <c r="E2" s="32" t="s">
        <v>4</v>
      </c>
      <c r="F2" s="32" t="s">
        <v>5</v>
      </c>
      <c r="G2" s="32" t="s">
        <v>6</v>
      </c>
    </row>
    <row r="3" spans="1:7" x14ac:dyDescent="0.3">
      <c r="A3" s="20" t="s">
        <v>7</v>
      </c>
      <c r="B3" s="20" t="s">
        <v>8</v>
      </c>
      <c r="C3" s="20" t="s">
        <v>9</v>
      </c>
      <c r="D3" s="24">
        <v>3500</v>
      </c>
      <c r="E3" s="24">
        <v>3913000</v>
      </c>
      <c r="F3" s="24">
        <v>3636500</v>
      </c>
      <c r="G3" s="24">
        <v>7549500</v>
      </c>
    </row>
    <row r="4" spans="1:7" x14ac:dyDescent="0.3">
      <c r="A4" s="20" t="s">
        <v>10</v>
      </c>
      <c r="B4" s="20" t="s">
        <v>11</v>
      </c>
      <c r="C4" s="20" t="s">
        <v>12</v>
      </c>
      <c r="D4" s="24">
        <v>4800</v>
      </c>
      <c r="E4" s="24">
        <v>5827200</v>
      </c>
      <c r="F4" s="24">
        <v>6777600</v>
      </c>
      <c r="G4" s="24">
        <v>12604800</v>
      </c>
    </row>
    <row r="5" spans="1:7" x14ac:dyDescent="0.3">
      <c r="A5" s="20" t="s">
        <v>13</v>
      </c>
      <c r="B5" s="20" t="s">
        <v>8</v>
      </c>
      <c r="C5" s="20" t="s">
        <v>14</v>
      </c>
      <c r="D5" s="24">
        <v>5100</v>
      </c>
      <c r="E5" s="24">
        <v>7430700</v>
      </c>
      <c r="F5" s="24">
        <v>5329500</v>
      </c>
      <c r="G5" s="24">
        <v>12760200</v>
      </c>
    </row>
    <row r="6" spans="1:7" x14ac:dyDescent="0.3">
      <c r="A6" s="20" t="s">
        <v>15</v>
      </c>
      <c r="B6" s="20" t="s">
        <v>16</v>
      </c>
      <c r="C6" s="20" t="s">
        <v>9</v>
      </c>
      <c r="D6" s="24">
        <v>3500</v>
      </c>
      <c r="E6" s="24">
        <v>4056500</v>
      </c>
      <c r="F6" s="24">
        <v>6268500</v>
      </c>
      <c r="G6" s="24">
        <v>10325000</v>
      </c>
    </row>
    <row r="7" spans="1:7" x14ac:dyDescent="0.3">
      <c r="A7" s="20" t="s">
        <v>17</v>
      </c>
      <c r="B7" s="20" t="s">
        <v>8</v>
      </c>
      <c r="C7" s="20" t="s">
        <v>18</v>
      </c>
      <c r="D7" s="24">
        <v>3500</v>
      </c>
      <c r="E7" s="24">
        <v>4718000</v>
      </c>
      <c r="F7" s="24">
        <v>5362000</v>
      </c>
      <c r="G7" s="24">
        <v>10080000</v>
      </c>
    </row>
    <row r="8" spans="1:7" x14ac:dyDescent="0.3">
      <c r="A8" s="20" t="s">
        <v>19</v>
      </c>
      <c r="B8" s="20" t="s">
        <v>16</v>
      </c>
      <c r="C8" s="20" t="s">
        <v>14</v>
      </c>
      <c r="D8" s="24">
        <v>5100</v>
      </c>
      <c r="E8" s="24">
        <v>6910500</v>
      </c>
      <c r="F8" s="24">
        <v>7440900</v>
      </c>
      <c r="G8" s="24">
        <v>14351400</v>
      </c>
    </row>
    <row r="9" spans="1:7" x14ac:dyDescent="0.3">
      <c r="A9" s="20" t="s">
        <v>7</v>
      </c>
      <c r="B9" s="20" t="s">
        <v>8</v>
      </c>
      <c r="C9" s="20" t="s">
        <v>12</v>
      </c>
      <c r="D9" s="24">
        <v>4800</v>
      </c>
      <c r="E9" s="24">
        <v>6713000</v>
      </c>
      <c r="F9" s="24">
        <v>5012000</v>
      </c>
      <c r="G9" s="24">
        <v>11725000</v>
      </c>
    </row>
    <row r="10" spans="1:7" x14ac:dyDescent="0.3">
      <c r="A10" s="20" t="s">
        <v>20</v>
      </c>
      <c r="B10" s="20" t="s">
        <v>11</v>
      </c>
      <c r="C10" s="20" t="s">
        <v>14</v>
      </c>
      <c r="D10" s="24">
        <v>5100</v>
      </c>
      <c r="E10" s="24">
        <v>9807300</v>
      </c>
      <c r="F10" s="24">
        <v>7471500</v>
      </c>
      <c r="G10" s="24">
        <v>17278800</v>
      </c>
    </row>
    <row r="11" spans="1:7" x14ac:dyDescent="0.3">
      <c r="A11" s="20" t="s">
        <v>21</v>
      </c>
      <c r="B11" s="20" t="s">
        <v>11</v>
      </c>
      <c r="C11" s="20" t="s">
        <v>9</v>
      </c>
      <c r="D11" s="24">
        <v>3500</v>
      </c>
      <c r="E11" s="24">
        <v>3969000</v>
      </c>
      <c r="F11" s="24">
        <v>5943000</v>
      </c>
      <c r="G11" s="24">
        <v>9912000</v>
      </c>
    </row>
    <row r="12" spans="1:7" x14ac:dyDescent="0.3">
      <c r="A12" s="20" t="s">
        <v>22</v>
      </c>
      <c r="B12" s="20" t="s">
        <v>16</v>
      </c>
      <c r="C12" s="20" t="s">
        <v>12</v>
      </c>
      <c r="D12" s="24">
        <v>4800</v>
      </c>
      <c r="E12" s="24">
        <v>9283200</v>
      </c>
      <c r="F12" s="24">
        <v>5011200</v>
      </c>
      <c r="G12" s="24">
        <v>14294400</v>
      </c>
    </row>
    <row r="13" spans="1:7" x14ac:dyDescent="0.3">
      <c r="A13" s="29"/>
      <c r="B13" s="29"/>
      <c r="C13" s="29"/>
      <c r="D13" s="29"/>
      <c r="E13" s="29"/>
      <c r="F13" s="29"/>
      <c r="G13" s="29"/>
    </row>
    <row r="14" spans="1:7" x14ac:dyDescent="0.3">
      <c r="A14" s="32" t="s">
        <v>26</v>
      </c>
      <c r="B14" s="29"/>
      <c r="C14" s="29"/>
      <c r="D14" s="29"/>
      <c r="E14" s="29"/>
      <c r="F14" s="29"/>
      <c r="G14" s="29"/>
    </row>
    <row r="15" spans="1:7" x14ac:dyDescent="0.3">
      <c r="A15" s="20" t="b">
        <f>AND(B3="종로점",D3&lt;=5000)</f>
        <v>1</v>
      </c>
      <c r="B15" s="29"/>
      <c r="C15" s="29"/>
      <c r="D15" s="29"/>
      <c r="E15" s="29"/>
      <c r="F15" s="29"/>
      <c r="G15" s="29"/>
    </row>
    <row r="16" spans="1:7" x14ac:dyDescent="0.3">
      <c r="A16" s="29"/>
      <c r="B16" s="29"/>
      <c r="C16" s="29"/>
      <c r="D16" s="29"/>
      <c r="E16" s="29"/>
      <c r="F16" s="29"/>
      <c r="G16" s="29"/>
    </row>
    <row r="17" spans="1:7" x14ac:dyDescent="0.3">
      <c r="A17" s="29"/>
      <c r="B17" s="29"/>
      <c r="C17" s="29"/>
      <c r="D17" s="29"/>
      <c r="E17" s="29"/>
      <c r="F17" s="29"/>
      <c r="G17" s="29"/>
    </row>
    <row r="18" spans="1:7" x14ac:dyDescent="0.3">
      <c r="A18" s="32" t="s">
        <v>0</v>
      </c>
      <c r="B18" s="32" t="s">
        <v>3</v>
      </c>
      <c r="C18" s="32" t="s">
        <v>4</v>
      </c>
      <c r="D18" s="32" t="s">
        <v>5</v>
      </c>
      <c r="E18" s="32" t="s">
        <v>6</v>
      </c>
      <c r="F18" s="29"/>
      <c r="G18" s="29"/>
    </row>
    <row r="19" spans="1:7" x14ac:dyDescent="0.3">
      <c r="A19" s="20" t="s">
        <v>7</v>
      </c>
      <c r="B19" s="20" t="s">
        <v>9</v>
      </c>
      <c r="C19" s="24">
        <v>3913000</v>
      </c>
      <c r="D19" s="24">
        <v>3636500</v>
      </c>
      <c r="E19" s="24">
        <v>7549500</v>
      </c>
      <c r="F19" s="29"/>
      <c r="G19" s="29"/>
    </row>
    <row r="20" spans="1:7" x14ac:dyDescent="0.3">
      <c r="A20" s="20" t="s">
        <v>17</v>
      </c>
      <c r="B20" s="20" t="s">
        <v>18</v>
      </c>
      <c r="C20" s="24">
        <v>4718000</v>
      </c>
      <c r="D20" s="24">
        <v>5362000</v>
      </c>
      <c r="E20" s="24">
        <v>10080000</v>
      </c>
      <c r="F20" s="29"/>
      <c r="G20" s="29"/>
    </row>
    <row r="21" spans="1:7" x14ac:dyDescent="0.3">
      <c r="A21" s="20" t="s">
        <v>7</v>
      </c>
      <c r="B21" s="20" t="s">
        <v>12</v>
      </c>
      <c r="C21" s="24">
        <v>6713000</v>
      </c>
      <c r="D21" s="24">
        <v>5012000</v>
      </c>
      <c r="E21" s="24">
        <v>11725000</v>
      </c>
      <c r="F21" s="29"/>
      <c r="G21" s="29"/>
    </row>
  </sheetData>
  <phoneticPr fontId="1" type="noConversion"/>
  <pageMargins left="0.7" right="0.7" top="0.75" bottom="0.75" header="0.3" footer="0.3"/>
  <pageSetup paperSize="9" orientation="portrait" horizontalDpi="1200" verticalDpi="1200" copies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B1:F15"/>
  <sheetViews>
    <sheetView showGridLines="0" workbookViewId="0">
      <selection activeCell="G16" sqref="G16"/>
    </sheetView>
  </sheetViews>
  <sheetFormatPr defaultRowHeight="16.5" outlineLevelRow="1" outlineLevelCol="1" x14ac:dyDescent="0.3"/>
  <cols>
    <col min="3" max="3" width="6.875" customWidth="1"/>
    <col min="4" max="6" width="19" bestFit="1" customWidth="1" outlineLevel="1"/>
  </cols>
  <sheetData>
    <row r="1" spans="2:6" ht="17.25" thickBot="1" x14ac:dyDescent="0.35"/>
    <row r="2" spans="2:6" x14ac:dyDescent="0.3">
      <c r="B2" s="5" t="s">
        <v>46</v>
      </c>
      <c r="C2" s="6"/>
      <c r="D2" s="12"/>
      <c r="E2" s="12"/>
      <c r="F2" s="12"/>
    </row>
    <row r="3" spans="2:6" collapsed="1" x14ac:dyDescent="0.3">
      <c r="B3" s="4"/>
      <c r="C3" s="4"/>
      <c r="D3" s="13" t="s">
        <v>48</v>
      </c>
      <c r="E3" s="13" t="s">
        <v>62</v>
      </c>
      <c r="F3" s="13" t="s">
        <v>64</v>
      </c>
    </row>
    <row r="4" spans="2:6" ht="27" hidden="1" outlineLevel="1" x14ac:dyDescent="0.3">
      <c r="B4" s="8"/>
      <c r="C4" s="8"/>
      <c r="D4" s="1"/>
      <c r="E4" s="15" t="s">
        <v>63</v>
      </c>
      <c r="F4" s="15" t="s">
        <v>63</v>
      </c>
    </row>
    <row r="5" spans="2:6" x14ac:dyDescent="0.3">
      <c r="B5" s="9" t="s">
        <v>47</v>
      </c>
      <c r="C5" s="10"/>
      <c r="D5" s="7"/>
      <c r="E5" s="7"/>
      <c r="F5" s="7"/>
    </row>
    <row r="6" spans="2:6" outlineLevel="1" x14ac:dyDescent="0.3">
      <c r="B6" s="8"/>
      <c r="C6" s="8" t="s">
        <v>40</v>
      </c>
      <c r="D6" s="2">
        <v>6777600</v>
      </c>
      <c r="E6" s="14">
        <v>7566500</v>
      </c>
      <c r="F6" s="14">
        <v>5829400</v>
      </c>
    </row>
    <row r="7" spans="2:6" outlineLevel="1" x14ac:dyDescent="0.3">
      <c r="B7" s="8"/>
      <c r="C7" s="8" t="s">
        <v>41</v>
      </c>
      <c r="D7" s="2">
        <v>5012000</v>
      </c>
      <c r="E7" s="14">
        <v>5800900</v>
      </c>
      <c r="F7" s="14">
        <v>4063800</v>
      </c>
    </row>
    <row r="8" spans="2:6" outlineLevel="1" x14ac:dyDescent="0.3">
      <c r="B8" s="8"/>
      <c r="C8" s="8" t="s">
        <v>42</v>
      </c>
      <c r="D8" s="2">
        <v>5011200</v>
      </c>
      <c r="E8" s="14">
        <v>5800100</v>
      </c>
      <c r="F8" s="14">
        <v>4063000</v>
      </c>
    </row>
    <row r="9" spans="2:6" x14ac:dyDescent="0.3">
      <c r="B9" s="9" t="s">
        <v>49</v>
      </c>
      <c r="C9" s="10"/>
      <c r="D9" s="7"/>
      <c r="E9" s="7"/>
      <c r="F9" s="7"/>
    </row>
    <row r="10" spans="2:6" outlineLevel="1" x14ac:dyDescent="0.3">
      <c r="B10" s="8"/>
      <c r="C10" s="8" t="s">
        <v>43</v>
      </c>
      <c r="D10" s="2">
        <v>11911536</v>
      </c>
      <c r="E10" s="2">
        <v>12657046.5</v>
      </c>
      <c r="F10" s="2">
        <v>11015487</v>
      </c>
    </row>
    <row r="11" spans="2:6" outlineLevel="1" x14ac:dyDescent="0.3">
      <c r="B11" s="8"/>
      <c r="C11" s="8" t="s">
        <v>44</v>
      </c>
      <c r="D11" s="2">
        <v>11080125</v>
      </c>
      <c r="E11" s="2">
        <v>11825635.5</v>
      </c>
      <c r="F11" s="2">
        <v>10184076</v>
      </c>
    </row>
    <row r="12" spans="2:6" ht="17.25" outlineLevel="1" thickBot="1" x14ac:dyDescent="0.35">
      <c r="B12" s="11"/>
      <c r="C12" s="11" t="s">
        <v>45</v>
      </c>
      <c r="D12" s="3">
        <v>13508208</v>
      </c>
      <c r="E12" s="3">
        <v>14253718.5</v>
      </c>
      <c r="F12" s="3">
        <v>12612159</v>
      </c>
    </row>
    <row r="13" spans="2:6" x14ac:dyDescent="0.3">
      <c r="B13" t="s">
        <v>50</v>
      </c>
    </row>
    <row r="14" spans="2:6" x14ac:dyDescent="0.3">
      <c r="B14" t="s">
        <v>51</v>
      </c>
    </row>
    <row r="15" spans="2:6" x14ac:dyDescent="0.3">
      <c r="B15" t="s">
        <v>52</v>
      </c>
    </row>
  </sheetData>
  <phoneticPr fontId="1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2"/>
  <sheetViews>
    <sheetView workbookViewId="0">
      <selection activeCell="H13" sqref="H13"/>
    </sheetView>
  </sheetViews>
  <sheetFormatPr defaultRowHeight="16.5" x14ac:dyDescent="0.3"/>
  <cols>
    <col min="1" max="1" width="9.375" customWidth="1"/>
    <col min="2" max="2" width="14" customWidth="1"/>
    <col min="3" max="3" width="12" customWidth="1"/>
    <col min="4" max="4" width="9.5" customWidth="1"/>
    <col min="5" max="6" width="12.375" customWidth="1"/>
    <col min="7" max="7" width="13.375" customWidth="1"/>
    <col min="8" max="10" width="9.875" bestFit="1" customWidth="1"/>
  </cols>
  <sheetData>
    <row r="2" spans="1:10" x14ac:dyDescent="0.3">
      <c r="A2" s="32" t="s">
        <v>0</v>
      </c>
      <c r="B2" s="32" t="s">
        <v>1</v>
      </c>
      <c r="C2" s="32" t="s">
        <v>3</v>
      </c>
      <c r="D2" s="32" t="s">
        <v>2</v>
      </c>
      <c r="E2" s="32" t="s">
        <v>4</v>
      </c>
      <c r="F2" s="32" t="s">
        <v>5</v>
      </c>
      <c r="G2" s="32" t="s">
        <v>61</v>
      </c>
    </row>
    <row r="3" spans="1:10" x14ac:dyDescent="0.3">
      <c r="A3" s="20" t="s">
        <v>7</v>
      </c>
      <c r="B3" s="20" t="s">
        <v>8</v>
      </c>
      <c r="C3" s="20" t="s">
        <v>9</v>
      </c>
      <c r="D3" s="24">
        <v>3500</v>
      </c>
      <c r="E3" s="24">
        <v>3913000</v>
      </c>
      <c r="F3" s="24">
        <v>3636500</v>
      </c>
      <c r="G3" s="24">
        <f>SUM(E3:F3)-SUM(E3:F3)*5.5%</f>
        <v>7134277.5</v>
      </c>
    </row>
    <row r="4" spans="1:10" x14ac:dyDescent="0.3">
      <c r="A4" s="20" t="s">
        <v>10</v>
      </c>
      <c r="B4" s="20" t="s">
        <v>11</v>
      </c>
      <c r="C4" s="20" t="s">
        <v>12</v>
      </c>
      <c r="D4" s="24">
        <v>4800</v>
      </c>
      <c r="E4" s="24">
        <v>5827200</v>
      </c>
      <c r="F4" s="24">
        <v>6777600</v>
      </c>
      <c r="G4" s="24">
        <f t="shared" ref="G4:G12" si="0">SUM(E4:F4)-SUM(E4:F4)*5.5%</f>
        <v>11911536</v>
      </c>
      <c r="H4" s="31"/>
      <c r="I4" s="31"/>
      <c r="J4" s="31"/>
    </row>
    <row r="5" spans="1:10" x14ac:dyDescent="0.3">
      <c r="A5" s="20" t="s">
        <v>13</v>
      </c>
      <c r="B5" s="20" t="s">
        <v>8</v>
      </c>
      <c r="C5" s="20" t="s">
        <v>14</v>
      </c>
      <c r="D5" s="24">
        <v>5100</v>
      </c>
      <c r="E5" s="24">
        <v>7430700</v>
      </c>
      <c r="F5" s="24">
        <v>5329500</v>
      </c>
      <c r="G5" s="24">
        <f t="shared" si="0"/>
        <v>12058389</v>
      </c>
    </row>
    <row r="6" spans="1:10" x14ac:dyDescent="0.3">
      <c r="A6" s="20" t="s">
        <v>15</v>
      </c>
      <c r="B6" s="20" t="s">
        <v>16</v>
      </c>
      <c r="C6" s="20" t="s">
        <v>9</v>
      </c>
      <c r="D6" s="24">
        <v>3500</v>
      </c>
      <c r="E6" s="24">
        <v>4056500</v>
      </c>
      <c r="F6" s="24">
        <v>6268500</v>
      </c>
      <c r="G6" s="24">
        <f t="shared" si="0"/>
        <v>9757125</v>
      </c>
    </row>
    <row r="7" spans="1:10" x14ac:dyDescent="0.3">
      <c r="A7" s="20" t="s">
        <v>17</v>
      </c>
      <c r="B7" s="20" t="s">
        <v>8</v>
      </c>
      <c r="C7" s="20" t="s">
        <v>18</v>
      </c>
      <c r="D7" s="24">
        <v>3500</v>
      </c>
      <c r="E7" s="24">
        <v>4718000</v>
      </c>
      <c r="F7" s="24">
        <v>5362000</v>
      </c>
      <c r="G7" s="24">
        <f t="shared" si="0"/>
        <v>9525600</v>
      </c>
    </row>
    <row r="8" spans="1:10" x14ac:dyDescent="0.3">
      <c r="A8" s="20" t="s">
        <v>19</v>
      </c>
      <c r="B8" s="20" t="s">
        <v>16</v>
      </c>
      <c r="C8" s="20" t="s">
        <v>14</v>
      </c>
      <c r="D8" s="24">
        <v>5100</v>
      </c>
      <c r="E8" s="24">
        <v>6910500</v>
      </c>
      <c r="F8" s="24">
        <v>7440900</v>
      </c>
      <c r="G8" s="24">
        <f t="shared" si="0"/>
        <v>13562073</v>
      </c>
    </row>
    <row r="9" spans="1:10" x14ac:dyDescent="0.3">
      <c r="A9" s="20" t="s">
        <v>7</v>
      </c>
      <c r="B9" s="20" t="s">
        <v>8</v>
      </c>
      <c r="C9" s="20" t="s">
        <v>12</v>
      </c>
      <c r="D9" s="24">
        <v>4800</v>
      </c>
      <c r="E9" s="24">
        <v>6713000</v>
      </c>
      <c r="F9" s="24">
        <v>5012000</v>
      </c>
      <c r="G9" s="24">
        <f t="shared" si="0"/>
        <v>11080125</v>
      </c>
      <c r="I9" s="31"/>
      <c r="J9" s="31"/>
    </row>
    <row r="10" spans="1:10" x14ac:dyDescent="0.3">
      <c r="A10" s="20" t="s">
        <v>20</v>
      </c>
      <c r="B10" s="20" t="s">
        <v>11</v>
      </c>
      <c r="C10" s="20" t="s">
        <v>14</v>
      </c>
      <c r="D10" s="24">
        <v>5100</v>
      </c>
      <c r="E10" s="24">
        <v>9807300</v>
      </c>
      <c r="F10" s="24">
        <v>7471500</v>
      </c>
      <c r="G10" s="24">
        <f t="shared" si="0"/>
        <v>16328466</v>
      </c>
    </row>
    <row r="11" spans="1:10" x14ac:dyDescent="0.3">
      <c r="A11" s="20" t="s">
        <v>21</v>
      </c>
      <c r="B11" s="20" t="s">
        <v>11</v>
      </c>
      <c r="C11" s="20" t="s">
        <v>9</v>
      </c>
      <c r="D11" s="24">
        <v>3500</v>
      </c>
      <c r="E11" s="24">
        <v>3969000</v>
      </c>
      <c r="F11" s="24">
        <v>5943000</v>
      </c>
      <c r="G11" s="24">
        <f t="shared" si="0"/>
        <v>9366840</v>
      </c>
    </row>
    <row r="12" spans="1:10" x14ac:dyDescent="0.3">
      <c r="A12" s="20" t="s">
        <v>22</v>
      </c>
      <c r="B12" s="20" t="s">
        <v>16</v>
      </c>
      <c r="C12" s="20" t="s">
        <v>12</v>
      </c>
      <c r="D12" s="24">
        <v>4800</v>
      </c>
      <c r="E12" s="24">
        <v>9283200</v>
      </c>
      <c r="F12" s="24">
        <v>5011200</v>
      </c>
      <c r="G12" s="24">
        <f t="shared" si="0"/>
        <v>13508208</v>
      </c>
      <c r="I12" s="31"/>
      <c r="J12" s="31"/>
    </row>
  </sheetData>
  <scenarios current="1" sqref="G4 G9 G12">
    <scenario name="하반기788900 증가" locked="1" count="3" user="만든 이" comment="만든 사람 만든 이 날짜 2019-08-02">
      <inputCells r="F4" val="7566500" numFmtId="176"/>
      <inputCells r="F9" val="5800900" numFmtId="176"/>
      <inputCells r="F12" val="5800100" numFmtId="176"/>
    </scenario>
    <scenario name="하반기 948200 감소" locked="1" count="3" user="만든 이" comment="만든 사람 만든 이 날짜 2019-08-02">
      <inputCells r="F4" val="5829400" numFmtId="176"/>
      <inputCells r="F9" val="4063800" numFmtId="176"/>
      <inputCells r="F12" val="4063000" numFmtId="176"/>
    </scenario>
  </scenarios>
  <phoneticPr fontId="1" type="noConversion"/>
  <pageMargins left="0.7" right="0.7" top="0.75" bottom="0.75" header="0.3" footer="0.3"/>
  <pageSetup paperSize="9" orientation="portrait" horizontalDpi="1200" verticalDpi="1200" copies="0" r:id="rId1"/>
  <ignoredErrors>
    <ignoredError sqref="G3:G12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12"/>
  <sheetViews>
    <sheetView workbookViewId="0">
      <selection activeCell="F13" sqref="F13"/>
    </sheetView>
  </sheetViews>
  <sheetFormatPr defaultRowHeight="16.5" x14ac:dyDescent="0.3"/>
  <cols>
    <col min="1" max="1" width="17.125" customWidth="1"/>
    <col min="2" max="2" width="12.75" bestFit="1" customWidth="1"/>
    <col min="3" max="5" width="15.625" customWidth="1"/>
    <col min="6" max="9" width="9.625" customWidth="1"/>
  </cols>
  <sheetData>
    <row r="3" spans="1:5" x14ac:dyDescent="0.3">
      <c r="A3" s="17"/>
      <c r="B3" s="17"/>
      <c r="C3" s="16" t="s">
        <v>58</v>
      </c>
      <c r="D3" s="17"/>
      <c r="E3" s="17"/>
    </row>
    <row r="4" spans="1:5" x14ac:dyDescent="0.3">
      <c r="A4" s="16" t="s">
        <v>59</v>
      </c>
      <c r="B4" s="16" t="s">
        <v>60</v>
      </c>
      <c r="C4" s="18" t="s">
        <v>11</v>
      </c>
      <c r="D4" s="18" t="s">
        <v>16</v>
      </c>
      <c r="E4" s="18" t="s">
        <v>8</v>
      </c>
    </row>
    <row r="5" spans="1:5" x14ac:dyDescent="0.3">
      <c r="A5" s="38" t="s">
        <v>9</v>
      </c>
      <c r="B5" s="18" t="s">
        <v>53</v>
      </c>
      <c r="C5" s="19">
        <v>3969000</v>
      </c>
      <c r="D5" s="19">
        <v>4056500</v>
      </c>
      <c r="E5" s="19">
        <v>3913000</v>
      </c>
    </row>
    <row r="6" spans="1:5" x14ac:dyDescent="0.3">
      <c r="A6" s="39"/>
      <c r="B6" s="18" t="s">
        <v>55</v>
      </c>
      <c r="C6" s="19">
        <v>5943000</v>
      </c>
      <c r="D6" s="19">
        <v>6268500</v>
      </c>
      <c r="E6" s="19">
        <v>3636500</v>
      </c>
    </row>
    <row r="7" spans="1:5" x14ac:dyDescent="0.3">
      <c r="A7" s="38" t="s">
        <v>18</v>
      </c>
      <c r="B7" s="18" t="s">
        <v>53</v>
      </c>
      <c r="C7" s="19" t="s">
        <v>57</v>
      </c>
      <c r="D7" s="19" t="s">
        <v>57</v>
      </c>
      <c r="E7" s="19">
        <v>4718000</v>
      </c>
    </row>
    <row r="8" spans="1:5" x14ac:dyDescent="0.3">
      <c r="A8" s="39"/>
      <c r="B8" s="18" t="s">
        <v>55</v>
      </c>
      <c r="C8" s="19" t="s">
        <v>57</v>
      </c>
      <c r="D8" s="19" t="s">
        <v>57</v>
      </c>
      <c r="E8" s="19">
        <v>5362000</v>
      </c>
    </row>
    <row r="9" spans="1:5" x14ac:dyDescent="0.3">
      <c r="A9" s="38" t="s">
        <v>14</v>
      </c>
      <c r="B9" s="18" t="s">
        <v>53</v>
      </c>
      <c r="C9" s="19">
        <v>9807300</v>
      </c>
      <c r="D9" s="19">
        <v>6910500</v>
      </c>
      <c r="E9" s="19">
        <v>7430700</v>
      </c>
    </row>
    <row r="10" spans="1:5" x14ac:dyDescent="0.3">
      <c r="A10" s="39"/>
      <c r="B10" s="18" t="s">
        <v>55</v>
      </c>
      <c r="C10" s="19">
        <v>7471500</v>
      </c>
      <c r="D10" s="19">
        <v>7440900</v>
      </c>
      <c r="E10" s="19">
        <v>5329500</v>
      </c>
    </row>
    <row r="11" spans="1:5" x14ac:dyDescent="0.3">
      <c r="A11" s="38" t="s">
        <v>54</v>
      </c>
      <c r="B11" s="39"/>
      <c r="C11" s="19">
        <v>6888150</v>
      </c>
      <c r="D11" s="19">
        <v>5483500</v>
      </c>
      <c r="E11" s="19">
        <v>5353900</v>
      </c>
    </row>
    <row r="12" spans="1:5" x14ac:dyDescent="0.3">
      <c r="A12" s="38" t="s">
        <v>56</v>
      </c>
      <c r="B12" s="39"/>
      <c r="C12" s="19">
        <v>6707250</v>
      </c>
      <c r="D12" s="19">
        <v>6854700</v>
      </c>
      <c r="E12" s="19">
        <v>4776000</v>
      </c>
    </row>
  </sheetData>
  <mergeCells count="5">
    <mergeCell ref="A5:A6"/>
    <mergeCell ref="A7:A8"/>
    <mergeCell ref="A9:A10"/>
    <mergeCell ref="A11:B11"/>
    <mergeCell ref="A12:B12"/>
  </mergeCells>
  <phoneticPr fontId="1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2"/>
  <sheetViews>
    <sheetView workbookViewId="0">
      <selection activeCell="H13" sqref="H13"/>
    </sheetView>
  </sheetViews>
  <sheetFormatPr defaultRowHeight="16.5" x14ac:dyDescent="0.3"/>
  <cols>
    <col min="1" max="1" width="10.75" customWidth="1"/>
    <col min="2" max="2" width="14" customWidth="1"/>
    <col min="3" max="3" width="12" customWidth="1"/>
    <col min="4" max="4" width="9.5" customWidth="1"/>
    <col min="5" max="6" width="12.375" customWidth="1"/>
    <col min="7" max="7" width="13.375" customWidth="1"/>
  </cols>
  <sheetData>
    <row r="2" spans="1:7" x14ac:dyDescent="0.3">
      <c r="A2" s="32" t="s">
        <v>0</v>
      </c>
      <c r="B2" s="32" t="s">
        <v>1</v>
      </c>
      <c r="C2" s="32" t="s">
        <v>3</v>
      </c>
      <c r="D2" s="32" t="s">
        <v>2</v>
      </c>
      <c r="E2" s="32" t="s">
        <v>4</v>
      </c>
      <c r="F2" s="32" t="s">
        <v>5</v>
      </c>
      <c r="G2" s="32" t="s">
        <v>6</v>
      </c>
    </row>
    <row r="3" spans="1:7" x14ac:dyDescent="0.3">
      <c r="A3" s="20" t="s">
        <v>7</v>
      </c>
      <c r="B3" s="20" t="s">
        <v>8</v>
      </c>
      <c r="C3" s="20" t="s">
        <v>9</v>
      </c>
      <c r="D3" s="30">
        <v>3500</v>
      </c>
      <c r="E3" s="30">
        <v>3913000</v>
      </c>
      <c r="F3" s="30">
        <v>3636500</v>
      </c>
      <c r="G3" s="30">
        <v>7549500</v>
      </c>
    </row>
    <row r="4" spans="1:7" x14ac:dyDescent="0.3">
      <c r="A4" s="20" t="s">
        <v>10</v>
      </c>
      <c r="B4" s="20" t="s">
        <v>11</v>
      </c>
      <c r="C4" s="20" t="s">
        <v>12</v>
      </c>
      <c r="D4" s="30">
        <v>4800</v>
      </c>
      <c r="E4" s="30">
        <v>5827200</v>
      </c>
      <c r="F4" s="30">
        <v>6777600</v>
      </c>
      <c r="G4" s="30">
        <v>12604800</v>
      </c>
    </row>
    <row r="5" spans="1:7" x14ac:dyDescent="0.3">
      <c r="A5" s="20" t="s">
        <v>13</v>
      </c>
      <c r="B5" s="20" t="s">
        <v>8</v>
      </c>
      <c r="C5" s="20" t="s">
        <v>14</v>
      </c>
      <c r="D5" s="30">
        <v>5100</v>
      </c>
      <c r="E5" s="30">
        <v>7430700</v>
      </c>
      <c r="F5" s="30">
        <v>5329500</v>
      </c>
      <c r="G5" s="30">
        <v>12760200</v>
      </c>
    </row>
    <row r="6" spans="1:7" x14ac:dyDescent="0.3">
      <c r="A6" s="20" t="s">
        <v>15</v>
      </c>
      <c r="B6" s="20" t="s">
        <v>16</v>
      </c>
      <c r="C6" s="20" t="s">
        <v>9</v>
      </c>
      <c r="D6" s="30">
        <v>3500</v>
      </c>
      <c r="E6" s="30">
        <v>4056500</v>
      </c>
      <c r="F6" s="30">
        <v>6268500</v>
      </c>
      <c r="G6" s="30">
        <v>10325000</v>
      </c>
    </row>
    <row r="7" spans="1:7" x14ac:dyDescent="0.3">
      <c r="A7" s="20" t="s">
        <v>17</v>
      </c>
      <c r="B7" s="20" t="s">
        <v>8</v>
      </c>
      <c r="C7" s="20" t="s">
        <v>18</v>
      </c>
      <c r="D7" s="30">
        <v>3500</v>
      </c>
      <c r="E7" s="30">
        <v>4718000</v>
      </c>
      <c r="F7" s="30">
        <v>5362000</v>
      </c>
      <c r="G7" s="30">
        <v>10080000</v>
      </c>
    </row>
    <row r="8" spans="1:7" x14ac:dyDescent="0.3">
      <c r="A8" s="20" t="s">
        <v>19</v>
      </c>
      <c r="B8" s="20" t="s">
        <v>16</v>
      </c>
      <c r="C8" s="20" t="s">
        <v>14</v>
      </c>
      <c r="D8" s="30">
        <v>5100</v>
      </c>
      <c r="E8" s="30">
        <v>6910500</v>
      </c>
      <c r="F8" s="30">
        <v>7440900</v>
      </c>
      <c r="G8" s="30">
        <v>14351400</v>
      </c>
    </row>
    <row r="9" spans="1:7" x14ac:dyDescent="0.3">
      <c r="A9" s="20" t="s">
        <v>7</v>
      </c>
      <c r="B9" s="20" t="s">
        <v>8</v>
      </c>
      <c r="C9" s="20" t="s">
        <v>12</v>
      </c>
      <c r="D9" s="30">
        <v>4800</v>
      </c>
      <c r="E9" s="30">
        <v>6713000</v>
      </c>
      <c r="F9" s="30">
        <v>5012000</v>
      </c>
      <c r="G9" s="30">
        <v>11725000</v>
      </c>
    </row>
    <row r="10" spans="1:7" x14ac:dyDescent="0.3">
      <c r="A10" s="20" t="s">
        <v>20</v>
      </c>
      <c r="B10" s="20" t="s">
        <v>11</v>
      </c>
      <c r="C10" s="20" t="s">
        <v>14</v>
      </c>
      <c r="D10" s="30">
        <v>5100</v>
      </c>
      <c r="E10" s="30">
        <v>9807300</v>
      </c>
      <c r="F10" s="30">
        <v>7471500</v>
      </c>
      <c r="G10" s="30">
        <v>17278800</v>
      </c>
    </row>
    <row r="11" spans="1:7" x14ac:dyDescent="0.3">
      <c r="A11" s="20" t="s">
        <v>21</v>
      </c>
      <c r="B11" s="20" t="s">
        <v>11</v>
      </c>
      <c r="C11" s="20" t="s">
        <v>9</v>
      </c>
      <c r="D11" s="30">
        <v>3500</v>
      </c>
      <c r="E11" s="30">
        <v>3969000</v>
      </c>
      <c r="F11" s="30">
        <v>5943000</v>
      </c>
      <c r="G11" s="30">
        <v>9912000</v>
      </c>
    </row>
    <row r="12" spans="1:7" x14ac:dyDescent="0.3">
      <c r="A12" s="20" t="s">
        <v>22</v>
      </c>
      <c r="B12" s="20" t="s">
        <v>16</v>
      </c>
      <c r="C12" s="20" t="s">
        <v>12</v>
      </c>
      <c r="D12" s="30">
        <v>4800</v>
      </c>
      <c r="E12" s="30">
        <v>9283200</v>
      </c>
      <c r="F12" s="30">
        <v>5011200</v>
      </c>
      <c r="G12" s="30">
        <v>14294400</v>
      </c>
    </row>
  </sheetData>
  <phoneticPr fontId="1" type="noConversion"/>
  <pageMargins left="0.7" right="0.7" top="0.75" bottom="0.75" header="0.3" footer="0.3"/>
  <pageSetup paperSize="9" orientation="portrait" horizontalDpi="1200" verticalDpi="1200" copies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2"/>
  <sheetViews>
    <sheetView workbookViewId="0">
      <selection activeCell="H26" sqref="H26"/>
    </sheetView>
  </sheetViews>
  <sheetFormatPr defaultRowHeight="16.5" x14ac:dyDescent="0.3"/>
  <cols>
    <col min="1" max="1" width="14" customWidth="1"/>
    <col min="2" max="2" width="12" customWidth="1"/>
    <col min="3" max="3" width="9.5" customWidth="1"/>
    <col min="4" max="5" width="12.375" customWidth="1"/>
    <col min="6" max="6" width="13.375" customWidth="1"/>
  </cols>
  <sheetData>
    <row r="2" spans="1:7" x14ac:dyDescent="0.3">
      <c r="A2" s="32" t="s">
        <v>1</v>
      </c>
      <c r="B2" s="32" t="s">
        <v>3</v>
      </c>
      <c r="C2" s="32" t="s">
        <v>2</v>
      </c>
      <c r="D2" s="32" t="s">
        <v>4</v>
      </c>
      <c r="E2" s="32" t="s">
        <v>5</v>
      </c>
      <c r="F2" s="32" t="s">
        <v>6</v>
      </c>
      <c r="G2" s="29"/>
    </row>
    <row r="3" spans="1:7" x14ac:dyDescent="0.3">
      <c r="A3" s="20" t="s">
        <v>8</v>
      </c>
      <c r="B3" s="20" t="s">
        <v>9</v>
      </c>
      <c r="C3" s="24">
        <v>3500</v>
      </c>
      <c r="D3" s="24">
        <v>3913000</v>
      </c>
      <c r="E3" s="24">
        <v>3636500</v>
      </c>
      <c r="F3" s="24">
        <v>7549500</v>
      </c>
      <c r="G3" s="29"/>
    </row>
    <row r="4" spans="1:7" x14ac:dyDescent="0.3">
      <c r="A4" s="20" t="s">
        <v>11</v>
      </c>
      <c r="B4" s="20" t="s">
        <v>12</v>
      </c>
      <c r="C4" s="24">
        <v>4800</v>
      </c>
      <c r="D4" s="24">
        <v>5827200</v>
      </c>
      <c r="E4" s="24">
        <v>6777600</v>
      </c>
      <c r="F4" s="24">
        <v>12604800</v>
      </c>
      <c r="G4" s="29"/>
    </row>
    <row r="5" spans="1:7" x14ac:dyDescent="0.3">
      <c r="A5" s="20" t="s">
        <v>16</v>
      </c>
      <c r="B5" s="20" t="s">
        <v>9</v>
      </c>
      <c r="C5" s="24">
        <v>3500</v>
      </c>
      <c r="D5" s="24">
        <v>4056500</v>
      </c>
      <c r="E5" s="24">
        <v>6268500</v>
      </c>
      <c r="F5" s="24">
        <v>10325000</v>
      </c>
      <c r="G5" s="29"/>
    </row>
    <row r="6" spans="1:7" x14ac:dyDescent="0.3">
      <c r="A6" s="20" t="s">
        <v>27</v>
      </c>
      <c r="B6" s="20" t="s">
        <v>29</v>
      </c>
      <c r="C6" s="24">
        <v>5100</v>
      </c>
      <c r="D6" s="24">
        <f>C6*628</f>
        <v>3202800</v>
      </c>
      <c r="E6" s="24">
        <f>C6*599</f>
        <v>3054900</v>
      </c>
      <c r="F6" s="24">
        <v>6257700</v>
      </c>
      <c r="G6" s="29"/>
    </row>
    <row r="7" spans="1:7" x14ac:dyDescent="0.3">
      <c r="A7" s="20" t="s">
        <v>28</v>
      </c>
      <c r="B7" s="20" t="s">
        <v>30</v>
      </c>
      <c r="C7" s="24">
        <v>3500</v>
      </c>
      <c r="D7" s="24">
        <f>C7*1173</f>
        <v>4105500</v>
      </c>
      <c r="E7" s="24">
        <f>C7*2016</f>
        <v>7056000</v>
      </c>
      <c r="F7" s="24">
        <v>11161500</v>
      </c>
      <c r="G7" s="29"/>
    </row>
    <row r="8" spans="1:7" x14ac:dyDescent="0.3">
      <c r="A8" s="29"/>
      <c r="B8" s="29"/>
      <c r="C8" s="29"/>
      <c r="D8" s="29"/>
      <c r="E8" s="29"/>
      <c r="F8" s="29"/>
      <c r="G8" s="29"/>
    </row>
    <row r="9" spans="1:7" x14ac:dyDescent="0.3">
      <c r="A9" s="29"/>
      <c r="B9" s="29"/>
      <c r="C9" s="29"/>
      <c r="D9" s="29"/>
      <c r="E9" s="29"/>
      <c r="F9" s="29"/>
      <c r="G9" s="29"/>
    </row>
    <row r="10" spans="1:7" x14ac:dyDescent="0.3">
      <c r="A10" s="29"/>
      <c r="B10" s="29"/>
      <c r="C10" s="29"/>
      <c r="D10" s="29"/>
      <c r="E10" s="29"/>
      <c r="F10" s="29"/>
      <c r="G10" s="29"/>
    </row>
    <row r="11" spans="1:7" x14ac:dyDescent="0.3">
      <c r="A11" s="29"/>
      <c r="B11" s="29"/>
      <c r="C11" s="29"/>
      <c r="D11" s="29"/>
      <c r="E11" s="29"/>
      <c r="F11" s="29"/>
      <c r="G11" s="29"/>
    </row>
    <row r="12" spans="1:7" x14ac:dyDescent="0.3">
      <c r="A12" s="29"/>
      <c r="B12" s="29"/>
      <c r="C12" s="29"/>
      <c r="D12" s="29"/>
      <c r="E12" s="29"/>
      <c r="F12" s="29"/>
      <c r="G12" s="29"/>
    </row>
  </sheetData>
  <phoneticPr fontId="1" type="noConversion"/>
  <pageMargins left="0.7" right="0.7" top="0.75" bottom="0.75" header="0.3" footer="0.3"/>
  <pageSetup paperSize="9" orientation="portrait" horizontalDpi="1200" verticalDpi="1200" copies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8</vt:i4>
      </vt:variant>
      <vt:variant>
        <vt:lpstr>이름이 지정된 범위</vt:lpstr>
      </vt:variant>
      <vt:variant>
        <vt:i4>2</vt:i4>
      </vt:variant>
    </vt:vector>
  </HeadingPairs>
  <TitlesOfParts>
    <vt:vector size="10" baseType="lpstr">
      <vt:lpstr>판매현황</vt:lpstr>
      <vt:lpstr>부분합</vt:lpstr>
      <vt:lpstr>필터</vt:lpstr>
      <vt:lpstr>시나리오 요약</vt:lpstr>
      <vt:lpstr>시나리오</vt:lpstr>
      <vt:lpstr>피벗테이블 정답</vt:lpstr>
      <vt:lpstr>피벗테이블</vt:lpstr>
      <vt:lpstr>차트</vt:lpstr>
      <vt:lpstr>필터!Criteria</vt:lpstr>
      <vt:lpstr>필터!Extract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2019-10-02T01:49:49Z</dcterms:modified>
</cp:coreProperties>
</file>