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55" yWindow="360" windowWidth="14100" windowHeight="11760"/>
  </bookViews>
  <sheets>
    <sheet name="임대차계약현황" sheetId="1" r:id="rId1"/>
    <sheet name="부분합" sheetId="2" r:id="rId2"/>
    <sheet name="필터" sheetId="3" r:id="rId3"/>
    <sheet name="시나리오 요약" sheetId="8" r:id="rId4"/>
    <sheet name="시나리오" sheetId="7" r:id="rId5"/>
    <sheet name="피벗테이블 정답" sheetId="9" r:id="rId6"/>
    <sheet name="피벗테이블" sheetId="5" r:id="rId7"/>
    <sheet name="차트" sheetId="6" r:id="rId8"/>
  </sheets>
  <definedNames>
    <definedName name="_xlnm._FilterDatabase" localSheetId="2" hidden="1">필터!$A$2:$G$12</definedName>
    <definedName name="_xlnm.Criteria" localSheetId="2">필터!$A$14:$A$15</definedName>
    <definedName name="_xlnm.Extract" localSheetId="2">필터!$A$18:$D$18</definedName>
  </definedNames>
  <calcPr calcId="145621"/>
  <pivotCaches>
    <pivotCache cacheId="7" r:id="rId9"/>
  </pivotCaches>
</workbook>
</file>

<file path=xl/calcChain.xml><?xml version="1.0" encoding="utf-8"?>
<calcChain xmlns="http://schemas.openxmlformats.org/spreadsheetml/2006/main">
  <c r="A15" i="3" l="1"/>
  <c r="G21" i="2"/>
  <c r="F21" i="2"/>
  <c r="E21" i="2"/>
  <c r="G19" i="2"/>
  <c r="F19" i="2"/>
  <c r="E19" i="2"/>
  <c r="G14" i="2"/>
  <c r="F14" i="2"/>
  <c r="E14" i="2"/>
  <c r="G10" i="2"/>
  <c r="F10" i="2"/>
  <c r="E10" i="2"/>
  <c r="G6" i="2"/>
  <c r="F6" i="2"/>
  <c r="E6" i="2"/>
  <c r="G20" i="2"/>
  <c r="F20" i="2"/>
  <c r="E20" i="2"/>
  <c r="G15" i="2"/>
  <c r="F15" i="2"/>
  <c r="E15" i="2"/>
  <c r="G11" i="2"/>
  <c r="F11" i="2"/>
  <c r="E11" i="2"/>
  <c r="G7" i="2"/>
  <c r="F7" i="2"/>
  <c r="E7" i="2"/>
  <c r="E15" i="1"/>
  <c r="E14" i="1"/>
  <c r="E13" i="1"/>
  <c r="I4" i="1"/>
  <c r="I5" i="1"/>
  <c r="I6" i="1"/>
  <c r="I7" i="1"/>
  <c r="I8" i="1"/>
  <c r="I9" i="1"/>
  <c r="I10" i="1"/>
  <c r="I11" i="1"/>
  <c r="I12" i="1"/>
  <c r="I3" i="1"/>
  <c r="H4" i="1"/>
  <c r="H5" i="1"/>
  <c r="H6" i="1"/>
  <c r="H7" i="1"/>
  <c r="H8" i="1"/>
  <c r="H9" i="1"/>
  <c r="H10" i="1"/>
  <c r="H11" i="1"/>
  <c r="H12" i="1"/>
  <c r="H3" i="1"/>
  <c r="E22" i="2" l="1"/>
  <c r="F22" i="2"/>
  <c r="G22" i="2"/>
  <c r="H6" i="7"/>
  <c r="H7" i="7"/>
  <c r="H3" i="7"/>
  <c r="H10" i="7"/>
  <c r="H8" i="7"/>
  <c r="H11" i="7"/>
  <c r="H12" i="7"/>
  <c r="H4" i="7"/>
  <c r="H5" i="7"/>
  <c r="H9" i="7"/>
  <c r="G3" i="1" l="1"/>
  <c r="G4" i="1"/>
  <c r="G5" i="1"/>
  <c r="G6" i="1"/>
  <c r="G7" i="1"/>
  <c r="G8" i="1"/>
  <c r="G9" i="1"/>
  <c r="G10" i="1"/>
  <c r="G11" i="1"/>
  <c r="G12" i="1"/>
</calcChain>
</file>

<file path=xl/sharedStrings.xml><?xml version="1.0" encoding="utf-8"?>
<sst xmlns="http://schemas.openxmlformats.org/spreadsheetml/2006/main" count="241" uniqueCount="89">
  <si>
    <t>순위</t>
    <phoneticPr fontId="4" type="noConversion"/>
  </si>
  <si>
    <t>비고</t>
    <phoneticPr fontId="4" type="noConversion"/>
  </si>
  <si>
    <t>조건</t>
    <phoneticPr fontId="2" type="noConversion"/>
  </si>
  <si>
    <t>입주업체</t>
    <phoneticPr fontId="2" type="noConversion"/>
  </si>
  <si>
    <t>SWC</t>
    <phoneticPr fontId="2" type="noConversion"/>
  </si>
  <si>
    <t>미래패션</t>
    <phoneticPr fontId="2" type="noConversion"/>
  </si>
  <si>
    <t>FC통신</t>
    <phoneticPr fontId="2" type="noConversion"/>
  </si>
  <si>
    <t>굿매너</t>
    <phoneticPr fontId="2" type="noConversion"/>
  </si>
  <si>
    <t>New RFID</t>
    <phoneticPr fontId="2" type="noConversion"/>
  </si>
  <si>
    <t>K&amp;B</t>
    <phoneticPr fontId="2" type="noConversion"/>
  </si>
  <si>
    <t>삼진상사</t>
    <phoneticPr fontId="2" type="noConversion"/>
  </si>
  <si>
    <t>업태</t>
    <phoneticPr fontId="2" type="noConversion"/>
  </si>
  <si>
    <t>서비스</t>
    <phoneticPr fontId="2" type="noConversion"/>
  </si>
  <si>
    <t>제조</t>
    <phoneticPr fontId="2" type="noConversion"/>
  </si>
  <si>
    <t>IT</t>
    <phoneticPr fontId="2" type="noConversion"/>
  </si>
  <si>
    <t>민들레</t>
    <phoneticPr fontId="2" type="noConversion"/>
  </si>
  <si>
    <t>음식</t>
    <phoneticPr fontId="2" type="noConversion"/>
  </si>
  <si>
    <t>메주꽃</t>
    <phoneticPr fontId="2" type="noConversion"/>
  </si>
  <si>
    <t>민국유통</t>
    <phoneticPr fontId="2" type="noConversion"/>
  </si>
  <si>
    <t>위치(층)</t>
    <phoneticPr fontId="2" type="noConversion"/>
  </si>
  <si>
    <t>입주일자</t>
    <phoneticPr fontId="2" type="noConversion"/>
  </si>
  <si>
    <t>계약기간</t>
    <phoneticPr fontId="2" type="noConversion"/>
  </si>
  <si>
    <t>월임대료</t>
    <phoneticPr fontId="2" type="noConversion"/>
  </si>
  <si>
    <t>임대보증금</t>
    <phoneticPr fontId="2" type="noConversion"/>
  </si>
  <si>
    <t>입주업체</t>
  </si>
  <si>
    <t>업태</t>
  </si>
  <si>
    <t>위치(층)</t>
  </si>
  <si>
    <t>입주일자</t>
  </si>
  <si>
    <t>계약기간</t>
  </si>
  <si>
    <t>임대보증금</t>
  </si>
  <si>
    <t>월임대료</t>
  </si>
  <si>
    <t>SWC</t>
  </si>
  <si>
    <t>서비스</t>
  </si>
  <si>
    <t>미래패션</t>
  </si>
  <si>
    <t>제조</t>
  </si>
  <si>
    <t>FC통신</t>
  </si>
  <si>
    <t>IT</t>
  </si>
  <si>
    <t>굿매너</t>
  </si>
  <si>
    <t>New RFID</t>
  </si>
  <si>
    <t>K&amp;B</t>
  </si>
  <si>
    <t>삼진상사</t>
  </si>
  <si>
    <t>민들레</t>
  </si>
  <si>
    <t>음식</t>
  </si>
  <si>
    <t>민국유통</t>
  </si>
  <si>
    <t>메주꽃</t>
  </si>
  <si>
    <t>2분기 임대료</t>
    <phoneticPr fontId="2" type="noConversion"/>
  </si>
  <si>
    <t>1년</t>
    <phoneticPr fontId="2" type="noConversion"/>
  </si>
  <si>
    <t>2년</t>
    <phoneticPr fontId="2" type="noConversion"/>
  </si>
  <si>
    <t>3년</t>
    <phoneticPr fontId="2" type="noConversion"/>
  </si>
  <si>
    <t>'업태'가 "서비스"인 '월임대료'의 평균</t>
    <phoneticPr fontId="2" type="noConversion"/>
  </si>
  <si>
    <t>'임대보증금'의 최대값-최소값 차이</t>
    <phoneticPr fontId="2" type="noConversion"/>
  </si>
  <si>
    <t>'월임대료' 중 세 번째로 작은 값</t>
    <phoneticPr fontId="2" type="noConversion"/>
  </si>
  <si>
    <t>IT 평균</t>
  </si>
  <si>
    <t>서비스 평균</t>
  </si>
  <si>
    <t>음식 평균</t>
  </si>
  <si>
    <t>제조 평균</t>
  </si>
  <si>
    <t>전체 평균</t>
  </si>
  <si>
    <t>IT 최대값</t>
  </si>
  <si>
    <t>서비스 최대값</t>
  </si>
  <si>
    <t>음식 최대값</t>
  </si>
  <si>
    <t>제조 최대값</t>
  </si>
  <si>
    <t>전체 최대값</t>
  </si>
  <si>
    <t>$G$6</t>
  </si>
  <si>
    <t>$G$7</t>
  </si>
  <si>
    <t>$G$8</t>
  </si>
  <si>
    <t>$G$9</t>
  </si>
  <si>
    <t>$H$6</t>
  </si>
  <si>
    <t>$H$7</t>
  </si>
  <si>
    <t>$H$8</t>
  </si>
  <si>
    <t>$H$9</t>
  </si>
  <si>
    <t>월임대료 51250 인상</t>
  </si>
  <si>
    <t>만든 사람 HYUNWOO 날짜 2017-05-19</t>
  </si>
  <si>
    <t>월임대료 47480 인하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</si>
  <si>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</si>
  <si>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</si>
  <si>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</si>
  <si>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</si>
  <si>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</si>
  <si>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</si>
  <si>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</si>
  <si>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1년</t>
  </si>
  <si>
    <t>2년</t>
  </si>
  <si>
    <t>3년</t>
  </si>
  <si>
    <t>전체 평균 : 임대보증금</t>
  </si>
  <si>
    <t>평균 : 임대보증금</t>
  </si>
  <si>
    <t>전체 평균 : 월임대료</t>
  </si>
  <si>
    <t>평균 : 월임대료</t>
  </si>
  <si>
    <t>**</t>
  </si>
  <si>
    <t>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</si>
</sst>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&quot;년&quot;"/>
    <numFmt numFmtId="177" formatCode="#,##0_ "/>
    <numFmt numFmtId="178" formatCode="#&quot;위&quot;"/>
    <numFmt numFmtId="179" formatCode="#,##0&quot;원&quot;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indexed="9"/>
      <name val="맑은 고딕"/>
      <family val="2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charset val="129"/>
      <scheme val="minor"/>
    </font>
    <font>
      <sz val="11"/>
      <color indexed="18"/>
      <name val="맑은 고딕"/>
      <family val="2"/>
      <charset val="129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41" fontId="3" fillId="0" borderId="1" xfId="1" applyFont="1" applyBorder="1" applyAlignment="1">
      <alignment horizontal="center" vertical="center"/>
    </xf>
    <xf numFmtId="41" fontId="3" fillId="0" borderId="2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1" fontId="3" fillId="0" borderId="1" xfId="1" applyFont="1" applyBorder="1" applyAlignment="1">
      <alignment horizontal="center" vertical="center"/>
    </xf>
    <xf numFmtId="0" fontId="3" fillId="0" borderId="0" xfId="0" applyNumberFormat="1" applyFont="1">
      <alignment vertical="center"/>
    </xf>
    <xf numFmtId="0" fontId="3" fillId="0" borderId="3" xfId="0" applyFont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center" vertical="center"/>
    </xf>
    <xf numFmtId="176" fontId="3" fillId="0" borderId="1" xfId="2" applyNumberFormat="1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/>
    </xf>
    <xf numFmtId="177" fontId="3" fillId="0" borderId="1" xfId="2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1" applyNumberFormat="1" applyFont="1" applyBorder="1" applyAlignment="1">
      <alignment horizontal="center" vertical="center"/>
    </xf>
    <xf numFmtId="41" fontId="3" fillId="0" borderId="0" xfId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179" fontId="3" fillId="0" borderId="1" xfId="1" applyNumberFormat="1" applyFont="1" applyBorder="1" applyAlignment="1">
      <alignment horizontal="center" vertical="center"/>
    </xf>
    <xf numFmtId="179" fontId="3" fillId="0" borderId="0" xfId="1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0" fillId="0" borderId="8" xfId="0" applyNumberForma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41" fontId="0" fillId="5" borderId="0" xfId="0" applyNumberFormat="1" applyFill="1" applyBorder="1" applyAlignment="1">
      <alignment vertical="center"/>
    </xf>
    <xf numFmtId="0" fontId="11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right" vertical="center"/>
    </xf>
  </cellXfs>
  <cellStyles count="3">
    <cellStyle name="백분율" xfId="2" builtinId="5"/>
    <cellStyle name="쉼표 [0]" xfId="1" builtinId="6"/>
    <cellStyle name="표준" xfId="0" builtinId="0"/>
  </cellStyles>
  <dxfs count="3">
    <dxf>
      <alignment horizontal="right" readingOrder="0"/>
    </dxf>
    <dxf>
      <numFmt numFmtId="177" formatCode="#,##0_ "/>
    </dxf>
    <dxf>
      <font>
        <b/>
        <i val="0"/>
        <color rgb="FF0020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800">
                <a:latin typeface="궁서체" panose="02030609000101010101" pitchFamily="17" charset="-127"/>
                <a:ea typeface="궁서체" panose="02030609000101010101" pitchFamily="17" charset="-127"/>
              </a:defRPr>
            </a:pPr>
            <a:r>
              <a:rPr lang="en-US" sz="1800">
                <a:latin typeface="궁서체" panose="02030609000101010101" pitchFamily="17" charset="-127"/>
                <a:ea typeface="궁서체" panose="02030609000101010101" pitchFamily="17" charset="-127"/>
              </a:rPr>
              <a:t>2</a:t>
            </a:r>
            <a:r>
              <a:rPr lang="ko-KR" sz="1800">
                <a:latin typeface="궁서체" panose="02030609000101010101" pitchFamily="17" charset="-127"/>
                <a:ea typeface="궁서체" panose="02030609000101010101" pitchFamily="17" charset="-127"/>
              </a:rPr>
              <a:t>년 계약 업체 현황</a:t>
            </a: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차트!$D$2</c:f>
              <c:strCache>
                <c:ptCount val="1"/>
                <c:pt idx="0">
                  <c:v>월임대료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차트!$A$3:$A$6</c:f>
              <c:strCache>
                <c:ptCount val="4"/>
                <c:pt idx="0">
                  <c:v>SWC</c:v>
                </c:pt>
                <c:pt idx="1">
                  <c:v>미래패션</c:v>
                </c:pt>
                <c:pt idx="2">
                  <c:v>New RFID</c:v>
                </c:pt>
                <c:pt idx="3">
                  <c:v>메주꽃</c:v>
                </c:pt>
              </c:strCache>
            </c:strRef>
          </c:cat>
          <c:val>
            <c:numRef>
              <c:f>차트!$D$3:$D$6</c:f>
              <c:numCache>
                <c:formatCode>_(* #,##0_);_(* \(#,##0\);_(* "-"_);_(@_)</c:formatCode>
                <c:ptCount val="4"/>
                <c:pt idx="0">
                  <c:v>2750000</c:v>
                </c:pt>
                <c:pt idx="1">
                  <c:v>1200000</c:v>
                </c:pt>
                <c:pt idx="2">
                  <c:v>2500000</c:v>
                </c:pt>
                <c:pt idx="3">
                  <c:v>1750000</c:v>
                </c:pt>
              </c:numCache>
            </c:numRef>
          </c:val>
        </c:ser>
        <c:ser>
          <c:idx val="1"/>
          <c:order val="1"/>
          <c:tx>
            <c:strRef>
              <c:f>차트!$E$2</c:f>
              <c:strCache>
                <c:ptCount val="1"/>
                <c:pt idx="0">
                  <c:v>2분기 임대료</c:v>
                </c:pt>
              </c:strCache>
            </c:strRef>
          </c:tx>
          <c:invertIfNegative val="0"/>
          <c:cat>
            <c:strRef>
              <c:f>차트!$A$3:$A$6</c:f>
              <c:strCache>
                <c:ptCount val="4"/>
                <c:pt idx="0">
                  <c:v>SWC</c:v>
                </c:pt>
                <c:pt idx="1">
                  <c:v>미래패션</c:v>
                </c:pt>
                <c:pt idx="2">
                  <c:v>New RFID</c:v>
                </c:pt>
                <c:pt idx="3">
                  <c:v>메주꽃</c:v>
                </c:pt>
              </c:strCache>
            </c:strRef>
          </c:cat>
          <c:val>
            <c:numRef>
              <c:f>차트!$E$3:$E$6</c:f>
              <c:numCache>
                <c:formatCode>_(* #,##0_);_(* \(#,##0\);_(* "-"_);_(@_)</c:formatCode>
                <c:ptCount val="4"/>
                <c:pt idx="0">
                  <c:v>8250000</c:v>
                </c:pt>
                <c:pt idx="1">
                  <c:v>1200000</c:v>
                </c:pt>
                <c:pt idx="2">
                  <c:v>2500000</c:v>
                </c:pt>
                <c:pt idx="3">
                  <c:v>3500000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738496"/>
        <c:axId val="267767168"/>
      </c:barChart>
      <c:catAx>
        <c:axId val="267738496"/>
        <c:scaling>
          <c:orientation val="minMax"/>
        </c:scaling>
        <c:delete val="0"/>
        <c:axPos val="b"/>
        <c:majorTickMark val="out"/>
        <c:minorTickMark val="none"/>
        <c:tickLblPos val="nextTo"/>
        <c:crossAx val="267767168"/>
        <c:crosses val="autoZero"/>
        <c:auto val="1"/>
        <c:lblAlgn val="ctr"/>
        <c:lblOffset val="100"/>
        <c:noMultiLvlLbl val="0"/>
      </c:catAx>
      <c:valAx>
        <c:axId val="267767168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267738496"/>
        <c:crosses val="autoZero"/>
        <c:crossBetween val="between"/>
      </c:valAx>
      <c:spPr>
        <a:gradFill flip="none"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0" scaled="1"/>
          <a:tileRect/>
        </a:gradFill>
      </c:spPr>
    </c:plotArea>
    <c:legend>
      <c:legendPos val="b"/>
      <c:layout/>
      <c:overlay val="0"/>
    </c:legend>
    <c:plotVisOnly val="1"/>
    <c:dispBlanksAs val="gap"/>
    <c:showDLblsOverMax val="0"/>
  </c:chart>
  <c:spPr>
    <a:ln w="28575">
      <a:solidFill>
        <a:srgbClr val="FF0000"/>
      </a:solidFill>
      <a:prstDash val="sysDot"/>
    </a:ln>
  </c:spPr>
  <c:txPr>
    <a:bodyPr/>
    <a:lstStyle/>
    <a:p>
      <a:pPr>
        <a:defRPr sz="1100">
          <a:latin typeface="바탕" panose="02030600000101010101" pitchFamily="18" charset="-127"/>
          <a:ea typeface="바탕" panose="02030600000101010101" pitchFamily="18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7</xdr:col>
      <xdr:colOff>685800</xdr:colOff>
      <xdr:row>0</xdr:row>
      <xdr:rowOff>981075</xdr:rowOff>
    </xdr:to>
    <xdr:sp macro="" textlink="">
      <xdr:nvSpPr>
        <xdr:cNvPr id="2" name="육각형 1"/>
        <xdr:cNvSpPr/>
      </xdr:nvSpPr>
      <xdr:spPr>
        <a:xfrm>
          <a:off x="1019175" y="28575"/>
          <a:ext cx="6343650" cy="952500"/>
        </a:xfrm>
        <a:prstGeom prst="hexagon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ko-KR" altLang="en-US" sz="2400" i="1">
              <a:latin typeface="굴림" panose="020B0600000101010101" pitchFamily="50" charset="-127"/>
              <a:ea typeface="굴림" panose="020B0600000101010101" pitchFamily="50" charset="-127"/>
            </a:rPr>
            <a:t>진흥빌딩 임대차 계약 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8</xdr:row>
      <xdr:rowOff>14287</xdr:rowOff>
    </xdr:from>
    <xdr:to>
      <xdr:col>6</xdr:col>
      <xdr:colOff>666749</xdr:colOff>
      <xdr:row>23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YUNWOO" refreshedDate="42874.548682986111" createdVersion="4" refreshedVersion="4" minRefreshableVersion="3" recordCount="10">
  <cacheSource type="worksheet">
    <worksheetSource ref="A2:G12" sheet="피벗테이블"/>
  </cacheSource>
  <cacheFields count="7">
    <cacheField name="입주업체" numFmtId="0">
      <sharedItems/>
    </cacheField>
    <cacheField name="업태" numFmtId="0">
      <sharedItems count="4">
        <s v="서비스"/>
        <s v="제조"/>
        <s v="IT"/>
        <s v="음식"/>
      </sharedItems>
    </cacheField>
    <cacheField name="위치(층)" numFmtId="0">
      <sharedItems containsSemiMixedTypes="0" containsString="0" containsNumber="1" containsInteger="1" minValue="5" maxValue="13"/>
    </cacheField>
    <cacheField name="입주일자" numFmtId="14">
      <sharedItems containsSemiMixedTypes="0" containsNonDate="0" containsDate="1" containsString="0" minDate="2017-04-02T00:00:00" maxDate="2017-07-08T00:00:00"/>
    </cacheField>
    <cacheField name="계약기간" numFmtId="0">
      <sharedItems count="3">
        <s v="2년"/>
        <s v="1년"/>
        <s v="3년"/>
      </sharedItems>
    </cacheField>
    <cacheField name="임대보증금" numFmtId="0">
      <sharedItems containsSemiMixedTypes="0" containsString="0" containsNumber="1" containsInteger="1" minValue="240000000" maxValue="550000000"/>
    </cacheField>
    <cacheField name="월임대료" numFmtId="0">
      <sharedItems containsSemiMixedTypes="0" containsString="0" containsNumber="1" containsInteger="1" minValue="1200000" maxValue="275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s v="SWC"/>
    <x v="0"/>
    <n v="7"/>
    <d v="2017-07-04T00:00:00"/>
    <x v="0"/>
    <n v="550000000"/>
    <n v="2750000"/>
  </r>
  <r>
    <s v="미래패션"/>
    <x v="1"/>
    <n v="11"/>
    <d v="2017-06-14T00:00:00"/>
    <x v="0"/>
    <n v="240000000"/>
    <n v="1200000"/>
  </r>
  <r>
    <s v="FC통신"/>
    <x v="2"/>
    <n v="9"/>
    <d v="2017-05-11T00:00:00"/>
    <x v="1"/>
    <n v="400000000"/>
    <n v="2000000"/>
  </r>
  <r>
    <s v="굿매너"/>
    <x v="0"/>
    <n v="8"/>
    <d v="2017-04-23T00:00:00"/>
    <x v="2"/>
    <n v="320000000"/>
    <n v="1600000"/>
  </r>
  <r>
    <s v="New RFID"/>
    <x v="2"/>
    <n v="11"/>
    <d v="2017-06-15T00:00:00"/>
    <x v="0"/>
    <n v="500000000"/>
    <n v="2500000"/>
  </r>
  <r>
    <s v="K&amp;B"/>
    <x v="2"/>
    <n v="10"/>
    <d v="2017-07-07T00:00:00"/>
    <x v="2"/>
    <n v="450000000"/>
    <n v="2250000"/>
  </r>
  <r>
    <s v="삼진상사"/>
    <x v="1"/>
    <n v="13"/>
    <d v="2017-04-02T00:00:00"/>
    <x v="2"/>
    <n v="380000000"/>
    <n v="1900000"/>
  </r>
  <r>
    <s v="민들레"/>
    <x v="3"/>
    <n v="5"/>
    <d v="2017-06-17T00:00:00"/>
    <x v="1"/>
    <n v="420000000"/>
    <n v="2100000"/>
  </r>
  <r>
    <s v="민국유통"/>
    <x v="1"/>
    <n v="12"/>
    <d v="2017-04-10T00:00:00"/>
    <x v="1"/>
    <n v="270000000"/>
    <n v="1350000"/>
  </r>
  <r>
    <s v="메주꽃"/>
    <x v="3"/>
    <n v="6"/>
    <d v="2017-05-28T00:00:00"/>
    <x v="0"/>
    <n v="350000000"/>
    <n v="175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2" cacheId="7" dataOnRows="1" applyNumberFormats="0" applyBorderFormats="0" applyFontFormats="0" applyPatternFormats="0" applyAlignmentFormats="0" applyWidthHeightFormats="1" dataCaption="값" missingCaption="**" updatedVersion="4" minRefreshableVersion="3" useAutoFormatting="1" colGrandTotals="0" itemPrintTitles="1" mergeItem="1" createdVersion="4" indent="0" compact="0" compactData="0" multipleFieldFilters="0">
  <location ref="A3:E12" firstHeaderRow="1" firstDataRow="2" firstDataCol="2"/>
  <pivotFields count="7">
    <pivotField compact="0" outline="0" showAll="0"/>
    <pivotField axis="axisRow" compact="0" outline="0" showAll="0">
      <items count="5">
        <item h="1" x="2"/>
        <item x="0"/>
        <item x="3"/>
        <item x="1"/>
        <item t="default"/>
      </items>
    </pivotField>
    <pivotField compact="0" outline="0" showAll="0"/>
    <pivotField compact="0" numFmtId="14" outline="0" showAll="0"/>
    <pivotField axis="axisCol" compact="0" outline="0" showAll="0">
      <items count="4">
        <item x="1"/>
        <item x="0"/>
        <item x="2"/>
        <item t="default"/>
      </items>
    </pivotField>
    <pivotField dataField="1" compact="0" outline="0" showAll="0"/>
    <pivotField dataField="1" compact="0" outline="0" showAll="0"/>
  </pivotFields>
  <rowFields count="2">
    <field x="1"/>
    <field x="-2"/>
  </rowFields>
  <rowItems count="8"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 t="grand">
      <x/>
    </i>
    <i t="grand" i="1">
      <x/>
    </i>
  </rowItems>
  <colFields count="1">
    <field x="4"/>
  </colFields>
  <colItems count="3">
    <i>
      <x/>
    </i>
    <i>
      <x v="1"/>
    </i>
    <i>
      <x v="2"/>
    </i>
  </colItems>
  <dataFields count="2">
    <dataField name="평균 : 임대보증금" fld="5" subtotal="average" baseField="1" baseItem="0"/>
    <dataField name="평균 : 월임대료" fld="6" subtotal="average" baseField="1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J16" sqref="J16"/>
    </sheetView>
  </sheetViews>
  <sheetFormatPr defaultRowHeight="13.5" x14ac:dyDescent="0.3"/>
  <cols>
    <col min="1" max="1" width="13" style="1" customWidth="1"/>
    <col min="2" max="2" width="10.5" style="1" customWidth="1"/>
    <col min="3" max="3" width="9.125" style="1" customWidth="1"/>
    <col min="4" max="4" width="14.375" style="1" bestFit="1" customWidth="1"/>
    <col min="5" max="5" width="10.375" style="1" customWidth="1"/>
    <col min="6" max="6" width="16.625" style="1" customWidth="1"/>
    <col min="7" max="7" width="13.625" style="1" customWidth="1"/>
    <col min="8" max="8" width="9.625" style="1" customWidth="1"/>
    <col min="9" max="9" width="11.625" style="1" customWidth="1"/>
    <col min="10" max="16384" width="9" style="1"/>
  </cols>
  <sheetData>
    <row r="1" spans="1:9" ht="80.099999999999994" customHeight="1" x14ac:dyDescent="0.3"/>
    <row r="2" spans="1:9" ht="18" customHeight="1" x14ac:dyDescent="0.3">
      <c r="A2" s="8" t="s">
        <v>3</v>
      </c>
      <c r="B2" s="8" t="s">
        <v>11</v>
      </c>
      <c r="C2" s="8" t="s">
        <v>19</v>
      </c>
      <c r="D2" s="8" t="s">
        <v>20</v>
      </c>
      <c r="E2" s="8" t="s">
        <v>21</v>
      </c>
      <c r="F2" s="8" t="s">
        <v>23</v>
      </c>
      <c r="G2" s="8" t="s">
        <v>22</v>
      </c>
      <c r="H2" s="8" t="s">
        <v>0</v>
      </c>
      <c r="I2" s="8" t="s">
        <v>1</v>
      </c>
    </row>
    <row r="3" spans="1:9" ht="18" customHeight="1" x14ac:dyDescent="0.3">
      <c r="A3" s="3" t="s">
        <v>4</v>
      </c>
      <c r="B3" s="4" t="s">
        <v>12</v>
      </c>
      <c r="C3" s="3">
        <v>7</v>
      </c>
      <c r="D3" s="5">
        <v>42920</v>
      </c>
      <c r="E3" s="15">
        <v>2</v>
      </c>
      <c r="F3" s="16">
        <v>550000000</v>
      </c>
      <c r="G3" s="17">
        <f t="shared" ref="G3:G12" si="0">F3/200</f>
        <v>2750000</v>
      </c>
      <c r="H3" s="19">
        <f>RANK(G3,$G$3:$G$12)</f>
        <v>1</v>
      </c>
      <c r="I3" s="3" t="str">
        <f>IF(C3&lt;=7,"특별할인","")</f>
        <v>특별할인</v>
      </c>
    </row>
    <row r="4" spans="1:9" ht="18" customHeight="1" x14ac:dyDescent="0.3">
      <c r="A4" s="3" t="s">
        <v>5</v>
      </c>
      <c r="B4" s="4" t="s">
        <v>13</v>
      </c>
      <c r="C4" s="3">
        <v>11</v>
      </c>
      <c r="D4" s="5">
        <v>42900</v>
      </c>
      <c r="E4" s="15">
        <v>2</v>
      </c>
      <c r="F4" s="16">
        <v>240000000</v>
      </c>
      <c r="G4" s="17">
        <f t="shared" si="0"/>
        <v>1200000</v>
      </c>
      <c r="H4" s="19">
        <f t="shared" ref="H4:H12" si="1">RANK(G4,$G$3:$G$12)</f>
        <v>10</v>
      </c>
      <c r="I4" s="3" t="str">
        <f t="shared" ref="I4:I12" si="2">IF(C4&lt;=7,"특별할인","")</f>
        <v/>
      </c>
    </row>
    <row r="5" spans="1:9" ht="18" customHeight="1" x14ac:dyDescent="0.3">
      <c r="A5" s="3" t="s">
        <v>6</v>
      </c>
      <c r="B5" s="4" t="s">
        <v>14</v>
      </c>
      <c r="C5" s="3">
        <v>9</v>
      </c>
      <c r="D5" s="5">
        <v>42866</v>
      </c>
      <c r="E5" s="15">
        <v>1</v>
      </c>
      <c r="F5" s="16">
        <v>400000000</v>
      </c>
      <c r="G5" s="17">
        <f t="shared" si="0"/>
        <v>2000000</v>
      </c>
      <c r="H5" s="19">
        <f t="shared" si="1"/>
        <v>5</v>
      </c>
      <c r="I5" s="3" t="str">
        <f t="shared" si="2"/>
        <v/>
      </c>
    </row>
    <row r="6" spans="1:9" ht="18" customHeight="1" x14ac:dyDescent="0.3">
      <c r="A6" s="3" t="s">
        <v>7</v>
      </c>
      <c r="B6" s="4" t="s">
        <v>12</v>
      </c>
      <c r="C6" s="3">
        <v>8</v>
      </c>
      <c r="D6" s="5">
        <v>42848</v>
      </c>
      <c r="E6" s="15">
        <v>3</v>
      </c>
      <c r="F6" s="16">
        <v>320000000</v>
      </c>
      <c r="G6" s="17">
        <f t="shared" si="0"/>
        <v>1600000</v>
      </c>
      <c r="H6" s="19">
        <f t="shared" si="1"/>
        <v>8</v>
      </c>
      <c r="I6" s="3" t="str">
        <f t="shared" si="2"/>
        <v/>
      </c>
    </row>
    <row r="7" spans="1:9" ht="18" customHeight="1" x14ac:dyDescent="0.3">
      <c r="A7" s="3" t="s">
        <v>8</v>
      </c>
      <c r="B7" s="4" t="s">
        <v>14</v>
      </c>
      <c r="C7" s="3">
        <v>11</v>
      </c>
      <c r="D7" s="5">
        <v>42901</v>
      </c>
      <c r="E7" s="15">
        <v>2</v>
      </c>
      <c r="F7" s="16">
        <v>500000000</v>
      </c>
      <c r="G7" s="17">
        <f t="shared" si="0"/>
        <v>2500000</v>
      </c>
      <c r="H7" s="19">
        <f t="shared" si="1"/>
        <v>2</v>
      </c>
      <c r="I7" s="3" t="str">
        <f t="shared" si="2"/>
        <v/>
      </c>
    </row>
    <row r="8" spans="1:9" ht="18" customHeight="1" x14ac:dyDescent="0.3">
      <c r="A8" s="3" t="s">
        <v>9</v>
      </c>
      <c r="B8" s="4" t="s">
        <v>14</v>
      </c>
      <c r="C8" s="3">
        <v>10</v>
      </c>
      <c r="D8" s="5">
        <v>42923</v>
      </c>
      <c r="E8" s="15">
        <v>3</v>
      </c>
      <c r="F8" s="16">
        <v>450000000</v>
      </c>
      <c r="G8" s="17">
        <f t="shared" si="0"/>
        <v>2250000</v>
      </c>
      <c r="H8" s="19">
        <f t="shared" si="1"/>
        <v>3</v>
      </c>
      <c r="I8" s="3" t="str">
        <f t="shared" si="2"/>
        <v/>
      </c>
    </row>
    <row r="9" spans="1:9" ht="18" customHeight="1" x14ac:dyDescent="0.3">
      <c r="A9" s="3" t="s">
        <v>10</v>
      </c>
      <c r="B9" s="4" t="s">
        <v>13</v>
      </c>
      <c r="C9" s="3">
        <v>13</v>
      </c>
      <c r="D9" s="5">
        <v>42827</v>
      </c>
      <c r="E9" s="15">
        <v>3</v>
      </c>
      <c r="F9" s="16">
        <v>380000000</v>
      </c>
      <c r="G9" s="17">
        <f t="shared" si="0"/>
        <v>1900000</v>
      </c>
      <c r="H9" s="19">
        <f t="shared" si="1"/>
        <v>6</v>
      </c>
      <c r="I9" s="3" t="str">
        <f t="shared" si="2"/>
        <v/>
      </c>
    </row>
    <row r="10" spans="1:9" ht="18" customHeight="1" x14ac:dyDescent="0.3">
      <c r="A10" s="3" t="s">
        <v>15</v>
      </c>
      <c r="B10" s="4" t="s">
        <v>16</v>
      </c>
      <c r="C10" s="3">
        <v>5</v>
      </c>
      <c r="D10" s="5">
        <v>42903</v>
      </c>
      <c r="E10" s="15">
        <v>1</v>
      </c>
      <c r="F10" s="16">
        <v>420000000</v>
      </c>
      <c r="G10" s="17">
        <f t="shared" si="0"/>
        <v>2100000</v>
      </c>
      <c r="H10" s="19">
        <f t="shared" si="1"/>
        <v>4</v>
      </c>
      <c r="I10" s="3" t="str">
        <f t="shared" si="2"/>
        <v>특별할인</v>
      </c>
    </row>
    <row r="11" spans="1:9" ht="18" customHeight="1" x14ac:dyDescent="0.3">
      <c r="A11" s="3" t="s">
        <v>18</v>
      </c>
      <c r="B11" s="4" t="s">
        <v>13</v>
      </c>
      <c r="C11" s="3">
        <v>12</v>
      </c>
      <c r="D11" s="5">
        <v>42835</v>
      </c>
      <c r="E11" s="15">
        <v>1</v>
      </c>
      <c r="F11" s="16">
        <v>270000000</v>
      </c>
      <c r="G11" s="17">
        <f t="shared" si="0"/>
        <v>1350000</v>
      </c>
      <c r="H11" s="19">
        <f t="shared" si="1"/>
        <v>9</v>
      </c>
      <c r="I11" s="3" t="str">
        <f t="shared" si="2"/>
        <v/>
      </c>
    </row>
    <row r="12" spans="1:9" ht="18" customHeight="1" x14ac:dyDescent="0.3">
      <c r="A12" s="3" t="s">
        <v>17</v>
      </c>
      <c r="B12" s="4" t="s">
        <v>16</v>
      </c>
      <c r="C12" s="3">
        <v>6</v>
      </c>
      <c r="D12" s="5">
        <v>42883</v>
      </c>
      <c r="E12" s="15">
        <v>2</v>
      </c>
      <c r="F12" s="16">
        <v>350000000</v>
      </c>
      <c r="G12" s="17">
        <f t="shared" si="0"/>
        <v>1750000</v>
      </c>
      <c r="H12" s="19">
        <f t="shared" si="1"/>
        <v>7</v>
      </c>
      <c r="I12" s="3" t="str">
        <f t="shared" si="2"/>
        <v>특별할인</v>
      </c>
    </row>
    <row r="13" spans="1:9" ht="18" customHeight="1" x14ac:dyDescent="0.3">
      <c r="A13" s="12" t="s">
        <v>51</v>
      </c>
      <c r="B13" s="13"/>
      <c r="C13" s="13"/>
      <c r="D13" s="14"/>
      <c r="E13" s="18">
        <f>SMALL(G3:G12,3)</f>
        <v>1600000</v>
      </c>
      <c r="F13" s="18"/>
      <c r="G13" s="18"/>
      <c r="H13" s="11"/>
      <c r="I13" s="11"/>
    </row>
    <row r="14" spans="1:9" ht="18" customHeight="1" x14ac:dyDescent="0.3">
      <c r="A14" s="12" t="s">
        <v>49</v>
      </c>
      <c r="B14" s="13"/>
      <c r="C14" s="13"/>
      <c r="D14" s="14"/>
      <c r="E14" s="18">
        <f>DAVERAGE(A2:I12,G2,B2:B3)</f>
        <v>2175000</v>
      </c>
      <c r="F14" s="18"/>
      <c r="G14" s="18"/>
      <c r="H14" s="11"/>
      <c r="I14" s="11"/>
    </row>
    <row r="15" spans="1:9" ht="18" customHeight="1" x14ac:dyDescent="0.3">
      <c r="A15" s="12" t="s">
        <v>50</v>
      </c>
      <c r="B15" s="13"/>
      <c r="C15" s="13"/>
      <c r="D15" s="14"/>
      <c r="E15" s="18">
        <f>MAX(F3:F12)-MIN(F3:F12)</f>
        <v>310000000</v>
      </c>
      <c r="F15" s="18"/>
      <c r="G15" s="18"/>
      <c r="H15" s="11"/>
      <c r="I15" s="11"/>
    </row>
    <row r="21" spans="5:5" x14ac:dyDescent="0.3">
      <c r="E21" s="10"/>
    </row>
  </sheetData>
  <mergeCells count="7">
    <mergeCell ref="H13:I15"/>
    <mergeCell ref="E13:G13"/>
    <mergeCell ref="E14:G14"/>
    <mergeCell ref="E15:G15"/>
    <mergeCell ref="A13:D13"/>
    <mergeCell ref="A14:D14"/>
    <mergeCell ref="A15:D15"/>
  </mergeCells>
  <phoneticPr fontId="2" type="noConversion"/>
  <conditionalFormatting sqref="A3:I12">
    <cfRule type="expression" dxfId="2" priority="1">
      <formula>$B3="IT"</formula>
    </cfRule>
  </conditionalFormatting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H22" sqref="H22"/>
    </sheetView>
  </sheetViews>
  <sheetFormatPr defaultRowHeight="16.5" outlineLevelRow="3" outlineLevelCol="1" x14ac:dyDescent="0.3"/>
  <cols>
    <col min="1" max="1" width="13" customWidth="1"/>
    <col min="2" max="2" width="15" bestFit="1" customWidth="1"/>
    <col min="3" max="3" width="10.125" customWidth="1"/>
    <col min="4" max="4" width="14.375" bestFit="1" customWidth="1"/>
    <col min="5" max="5" width="10.375" customWidth="1" outlineLevel="1"/>
    <col min="6" max="6" width="16.75" customWidth="1" outlineLevel="1"/>
    <col min="7" max="7" width="14.25" customWidth="1" outlineLevel="1"/>
  </cols>
  <sheetData>
    <row r="2" spans="1:7" x14ac:dyDescent="0.3">
      <c r="A2" s="8" t="s">
        <v>24</v>
      </c>
      <c r="B2" s="8" t="s">
        <v>25</v>
      </c>
      <c r="C2" s="8" t="s">
        <v>26</v>
      </c>
      <c r="D2" s="8" t="s">
        <v>27</v>
      </c>
      <c r="E2" s="8" t="s">
        <v>28</v>
      </c>
      <c r="F2" s="8" t="s">
        <v>29</v>
      </c>
      <c r="G2" s="8" t="s">
        <v>30</v>
      </c>
    </row>
    <row r="3" spans="1:7" outlineLevel="3" x14ac:dyDescent="0.3">
      <c r="A3" s="3" t="s">
        <v>35</v>
      </c>
      <c r="B3" s="4" t="s">
        <v>36</v>
      </c>
      <c r="C3" s="3">
        <v>9</v>
      </c>
      <c r="D3" s="5">
        <v>42866</v>
      </c>
      <c r="E3" s="9">
        <v>1</v>
      </c>
      <c r="F3" s="25">
        <v>400000000</v>
      </c>
      <c r="G3" s="25">
        <v>2000000</v>
      </c>
    </row>
    <row r="4" spans="1:7" outlineLevel="3" x14ac:dyDescent="0.3">
      <c r="A4" s="3" t="s">
        <v>38</v>
      </c>
      <c r="B4" s="4" t="s">
        <v>36</v>
      </c>
      <c r="C4" s="3">
        <v>11</v>
      </c>
      <c r="D4" s="5">
        <v>42901</v>
      </c>
      <c r="E4" s="9">
        <v>2</v>
      </c>
      <c r="F4" s="25">
        <v>500000000</v>
      </c>
      <c r="G4" s="25">
        <v>2500000</v>
      </c>
    </row>
    <row r="5" spans="1:7" outlineLevel="3" x14ac:dyDescent="0.3">
      <c r="A5" s="3" t="s">
        <v>39</v>
      </c>
      <c r="B5" s="4" t="s">
        <v>36</v>
      </c>
      <c r="C5" s="3">
        <v>10</v>
      </c>
      <c r="D5" s="5">
        <v>42923</v>
      </c>
      <c r="E5" s="9">
        <v>3</v>
      </c>
      <c r="F5" s="25">
        <v>450000000</v>
      </c>
      <c r="G5" s="25">
        <v>2250000</v>
      </c>
    </row>
    <row r="6" spans="1:7" outlineLevel="2" x14ac:dyDescent="0.3">
      <c r="A6" s="3"/>
      <c r="B6" s="20" t="s">
        <v>57</v>
      </c>
      <c r="C6" s="3"/>
      <c r="D6" s="5"/>
      <c r="E6" s="9">
        <f>SUBTOTAL(4,E3:E5)</f>
        <v>3</v>
      </c>
      <c r="F6" s="25">
        <f>SUBTOTAL(4,F3:F5)</f>
        <v>500000000</v>
      </c>
      <c r="G6" s="25">
        <f>SUBTOTAL(4,G3:G5)</f>
        <v>2500000</v>
      </c>
    </row>
    <row r="7" spans="1:7" outlineLevel="1" x14ac:dyDescent="0.3">
      <c r="A7" s="3"/>
      <c r="B7" s="20" t="s">
        <v>52</v>
      </c>
      <c r="C7" s="3"/>
      <c r="D7" s="5"/>
      <c r="E7" s="9">
        <f>SUBTOTAL(1,E3:E5)</f>
        <v>2</v>
      </c>
      <c r="F7" s="25">
        <f>SUBTOTAL(1,F3:F5)</f>
        <v>450000000</v>
      </c>
      <c r="G7" s="25">
        <f>SUBTOTAL(1,G3:G5)</f>
        <v>2250000</v>
      </c>
    </row>
    <row r="8" spans="1:7" outlineLevel="3" x14ac:dyDescent="0.3">
      <c r="A8" s="3" t="s">
        <v>31</v>
      </c>
      <c r="B8" s="4" t="s">
        <v>32</v>
      </c>
      <c r="C8" s="3">
        <v>7</v>
      </c>
      <c r="D8" s="5">
        <v>42920</v>
      </c>
      <c r="E8" s="9">
        <v>2</v>
      </c>
      <c r="F8" s="25">
        <v>550000000</v>
      </c>
      <c r="G8" s="25">
        <v>2750000</v>
      </c>
    </row>
    <row r="9" spans="1:7" outlineLevel="3" x14ac:dyDescent="0.3">
      <c r="A9" s="3" t="s">
        <v>37</v>
      </c>
      <c r="B9" s="4" t="s">
        <v>32</v>
      </c>
      <c r="C9" s="3">
        <v>8</v>
      </c>
      <c r="D9" s="5">
        <v>42848</v>
      </c>
      <c r="E9" s="9">
        <v>3</v>
      </c>
      <c r="F9" s="25">
        <v>320000000</v>
      </c>
      <c r="G9" s="25">
        <v>1600000</v>
      </c>
    </row>
    <row r="10" spans="1:7" outlineLevel="2" x14ac:dyDescent="0.3">
      <c r="A10" s="3"/>
      <c r="B10" s="20" t="s">
        <v>58</v>
      </c>
      <c r="C10" s="3"/>
      <c r="D10" s="5"/>
      <c r="E10" s="9">
        <f>SUBTOTAL(4,E8:E9)</f>
        <v>3</v>
      </c>
      <c r="F10" s="25">
        <f>SUBTOTAL(4,F8:F9)</f>
        <v>550000000</v>
      </c>
      <c r="G10" s="25">
        <f>SUBTOTAL(4,G8:G9)</f>
        <v>2750000</v>
      </c>
    </row>
    <row r="11" spans="1:7" outlineLevel="1" x14ac:dyDescent="0.3">
      <c r="A11" s="3"/>
      <c r="B11" s="20" t="s">
        <v>53</v>
      </c>
      <c r="C11" s="3"/>
      <c r="D11" s="5"/>
      <c r="E11" s="9">
        <f>SUBTOTAL(1,E8:E9)</f>
        <v>2.5</v>
      </c>
      <c r="F11" s="25">
        <f>SUBTOTAL(1,F8:F9)</f>
        <v>435000000</v>
      </c>
      <c r="G11" s="25">
        <f>SUBTOTAL(1,G8:G9)</f>
        <v>2175000</v>
      </c>
    </row>
    <row r="12" spans="1:7" outlineLevel="3" x14ac:dyDescent="0.3">
      <c r="A12" s="3" t="s">
        <v>41</v>
      </c>
      <c r="B12" s="4" t="s">
        <v>42</v>
      </c>
      <c r="C12" s="3">
        <v>5</v>
      </c>
      <c r="D12" s="5">
        <v>42903</v>
      </c>
      <c r="E12" s="9">
        <v>1</v>
      </c>
      <c r="F12" s="25">
        <v>420000000</v>
      </c>
      <c r="G12" s="25">
        <v>2100000</v>
      </c>
    </row>
    <row r="13" spans="1:7" outlineLevel="3" x14ac:dyDescent="0.3">
      <c r="A13" s="3" t="s">
        <v>44</v>
      </c>
      <c r="B13" s="4" t="s">
        <v>42</v>
      </c>
      <c r="C13" s="3">
        <v>6</v>
      </c>
      <c r="D13" s="5">
        <v>42883</v>
      </c>
      <c r="E13" s="9">
        <v>2</v>
      </c>
      <c r="F13" s="25">
        <v>350000000</v>
      </c>
      <c r="G13" s="25">
        <v>1750000</v>
      </c>
    </row>
    <row r="14" spans="1:7" outlineLevel="2" x14ac:dyDescent="0.3">
      <c r="A14" s="3"/>
      <c r="B14" s="20" t="s">
        <v>59</v>
      </c>
      <c r="C14" s="3"/>
      <c r="D14" s="5"/>
      <c r="E14" s="9">
        <f>SUBTOTAL(4,E12:E13)</f>
        <v>2</v>
      </c>
      <c r="F14" s="25">
        <f>SUBTOTAL(4,F12:F13)</f>
        <v>420000000</v>
      </c>
      <c r="G14" s="25">
        <f>SUBTOTAL(4,G12:G13)</f>
        <v>2100000</v>
      </c>
    </row>
    <row r="15" spans="1:7" outlineLevel="1" x14ac:dyDescent="0.3">
      <c r="A15" s="3"/>
      <c r="B15" s="20" t="s">
        <v>54</v>
      </c>
      <c r="C15" s="3"/>
      <c r="D15" s="5"/>
      <c r="E15" s="9">
        <f>SUBTOTAL(1,E12:E13)</f>
        <v>1.5</v>
      </c>
      <c r="F15" s="25">
        <f>SUBTOTAL(1,F12:F13)</f>
        <v>385000000</v>
      </c>
      <c r="G15" s="25">
        <f>SUBTOTAL(1,G12:G13)</f>
        <v>1925000</v>
      </c>
    </row>
    <row r="16" spans="1:7" outlineLevel="3" x14ac:dyDescent="0.3">
      <c r="A16" s="3" t="s">
        <v>33</v>
      </c>
      <c r="B16" s="4" t="s">
        <v>34</v>
      </c>
      <c r="C16" s="3">
        <v>11</v>
      </c>
      <c r="D16" s="5">
        <v>42900</v>
      </c>
      <c r="E16" s="9">
        <v>2</v>
      </c>
      <c r="F16" s="25">
        <v>240000000</v>
      </c>
      <c r="G16" s="25">
        <v>1200000</v>
      </c>
    </row>
    <row r="17" spans="1:7" outlineLevel="3" x14ac:dyDescent="0.3">
      <c r="A17" s="3" t="s">
        <v>40</v>
      </c>
      <c r="B17" s="4" t="s">
        <v>34</v>
      </c>
      <c r="C17" s="3">
        <v>13</v>
      </c>
      <c r="D17" s="5">
        <v>42827</v>
      </c>
      <c r="E17" s="9">
        <v>3</v>
      </c>
      <c r="F17" s="25">
        <v>380000000</v>
      </c>
      <c r="G17" s="25">
        <v>1900000</v>
      </c>
    </row>
    <row r="18" spans="1:7" outlineLevel="3" x14ac:dyDescent="0.3">
      <c r="A18" s="3" t="s">
        <v>43</v>
      </c>
      <c r="B18" s="4" t="s">
        <v>34</v>
      </c>
      <c r="C18" s="3">
        <v>12</v>
      </c>
      <c r="D18" s="5">
        <v>42835</v>
      </c>
      <c r="E18" s="9">
        <v>1</v>
      </c>
      <c r="F18" s="25">
        <v>270000000</v>
      </c>
      <c r="G18" s="25">
        <v>1350000</v>
      </c>
    </row>
    <row r="19" spans="1:7" outlineLevel="2" x14ac:dyDescent="0.3">
      <c r="A19" s="21"/>
      <c r="B19" s="24" t="s">
        <v>60</v>
      </c>
      <c r="C19" s="21"/>
      <c r="D19" s="22"/>
      <c r="E19" s="23">
        <f>SUBTOTAL(4,E16:E18)</f>
        <v>3</v>
      </c>
      <c r="F19" s="26">
        <f>SUBTOTAL(4,F16:F18)</f>
        <v>380000000</v>
      </c>
      <c r="G19" s="26">
        <f>SUBTOTAL(4,G16:G18)</f>
        <v>1900000</v>
      </c>
    </row>
    <row r="20" spans="1:7" outlineLevel="1" x14ac:dyDescent="0.3">
      <c r="A20" s="21"/>
      <c r="B20" s="24" t="s">
        <v>55</v>
      </c>
      <c r="C20" s="21"/>
      <c r="D20" s="22"/>
      <c r="E20" s="23">
        <f>SUBTOTAL(1,E16:E18)</f>
        <v>2</v>
      </c>
      <c r="F20" s="26">
        <f>SUBTOTAL(1,F16:F18)</f>
        <v>296666666.66666669</v>
      </c>
      <c r="G20" s="26">
        <f>SUBTOTAL(1,G16:G18)</f>
        <v>1483333.3333333333</v>
      </c>
    </row>
    <row r="21" spans="1:7" x14ac:dyDescent="0.3">
      <c r="A21" s="21"/>
      <c r="B21" s="24" t="s">
        <v>61</v>
      </c>
      <c r="C21" s="21"/>
      <c r="D21" s="22"/>
      <c r="E21" s="23">
        <f>SUBTOTAL(4,E3:E18)</f>
        <v>3</v>
      </c>
      <c r="F21" s="26">
        <f>SUBTOTAL(4,F3:F18)</f>
        <v>550000000</v>
      </c>
      <c r="G21" s="26">
        <f>SUBTOTAL(4,G3:G18)</f>
        <v>2750000</v>
      </c>
    </row>
    <row r="22" spans="1:7" x14ac:dyDescent="0.3">
      <c r="A22" s="21"/>
      <c r="B22" s="24" t="s">
        <v>56</v>
      </c>
      <c r="C22" s="21"/>
      <c r="D22" s="22"/>
      <c r="E22" s="23">
        <f>SUBTOTAL(1,E3:E18)</f>
        <v>2</v>
      </c>
      <c r="F22" s="26">
        <f>SUBTOTAL(1,F3:F18)</f>
        <v>388000000</v>
      </c>
      <c r="G22" s="26">
        <f>SUBTOTAL(1,G3:G18)</f>
        <v>1940000</v>
      </c>
    </row>
  </sheetData>
  <sortState ref="A3:G12">
    <sortCondition ref="B2"/>
  </sortState>
  <phoneticPr fontId="2" type="noConversion"/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H22" sqref="H22"/>
    </sheetView>
  </sheetViews>
  <sheetFormatPr defaultRowHeight="16.5" x14ac:dyDescent="0.3"/>
  <cols>
    <col min="1" max="1" width="13" customWidth="1"/>
    <col min="2" max="2" width="13.625" customWidth="1"/>
    <col min="3" max="3" width="15.625" bestFit="1" customWidth="1"/>
    <col min="4" max="4" width="14.375" bestFit="1" customWidth="1"/>
    <col min="5" max="5" width="10.375" customWidth="1"/>
    <col min="6" max="6" width="15.25" customWidth="1"/>
    <col min="7" max="7" width="14.25" customWidth="1"/>
  </cols>
  <sheetData>
    <row r="2" spans="1:7" x14ac:dyDescent="0.3">
      <c r="A2" s="8" t="s">
        <v>24</v>
      </c>
      <c r="B2" s="8" t="s">
        <v>25</v>
      </c>
      <c r="C2" s="8" t="s">
        <v>26</v>
      </c>
      <c r="D2" s="8" t="s">
        <v>27</v>
      </c>
      <c r="E2" s="8" t="s">
        <v>28</v>
      </c>
      <c r="F2" s="8" t="s">
        <v>29</v>
      </c>
      <c r="G2" s="8" t="s">
        <v>30</v>
      </c>
    </row>
    <row r="3" spans="1:7" x14ac:dyDescent="0.3">
      <c r="A3" s="3" t="s">
        <v>31</v>
      </c>
      <c r="B3" s="4" t="s">
        <v>32</v>
      </c>
      <c r="C3" s="3">
        <v>7</v>
      </c>
      <c r="D3" s="5">
        <v>42920</v>
      </c>
      <c r="E3" s="4">
        <v>2</v>
      </c>
      <c r="F3" s="6">
        <v>550000000</v>
      </c>
      <c r="G3" s="6">
        <v>2750000</v>
      </c>
    </row>
    <row r="4" spans="1:7" x14ac:dyDescent="0.3">
      <c r="A4" s="3" t="s">
        <v>33</v>
      </c>
      <c r="B4" s="4" t="s">
        <v>34</v>
      </c>
      <c r="C4" s="3">
        <v>11</v>
      </c>
      <c r="D4" s="5">
        <v>42900</v>
      </c>
      <c r="E4" s="4">
        <v>2</v>
      </c>
      <c r="F4" s="6">
        <v>240000000</v>
      </c>
      <c r="G4" s="6">
        <v>1200000</v>
      </c>
    </row>
    <row r="5" spans="1:7" x14ac:dyDescent="0.3">
      <c r="A5" s="3" t="s">
        <v>35</v>
      </c>
      <c r="B5" s="4" t="s">
        <v>36</v>
      </c>
      <c r="C5" s="3">
        <v>9</v>
      </c>
      <c r="D5" s="5">
        <v>42866</v>
      </c>
      <c r="E5" s="4">
        <v>1</v>
      </c>
      <c r="F5" s="6">
        <v>400000000</v>
      </c>
      <c r="G5" s="6">
        <v>2000000</v>
      </c>
    </row>
    <row r="6" spans="1:7" x14ac:dyDescent="0.3">
      <c r="A6" s="3" t="s">
        <v>37</v>
      </c>
      <c r="B6" s="4" t="s">
        <v>32</v>
      </c>
      <c r="C6" s="3">
        <v>8</v>
      </c>
      <c r="D6" s="5">
        <v>42848</v>
      </c>
      <c r="E6" s="4">
        <v>3</v>
      </c>
      <c r="F6" s="6">
        <v>320000000</v>
      </c>
      <c r="G6" s="6">
        <v>1600000</v>
      </c>
    </row>
    <row r="7" spans="1:7" x14ac:dyDescent="0.3">
      <c r="A7" s="3" t="s">
        <v>38</v>
      </c>
      <c r="B7" s="4" t="s">
        <v>36</v>
      </c>
      <c r="C7" s="3">
        <v>11</v>
      </c>
      <c r="D7" s="5">
        <v>42901</v>
      </c>
      <c r="E7" s="4">
        <v>2</v>
      </c>
      <c r="F7" s="6">
        <v>500000000</v>
      </c>
      <c r="G7" s="6">
        <v>2500000</v>
      </c>
    </row>
    <row r="8" spans="1:7" x14ac:dyDescent="0.3">
      <c r="A8" s="3" t="s">
        <v>39</v>
      </c>
      <c r="B8" s="4" t="s">
        <v>36</v>
      </c>
      <c r="C8" s="3">
        <v>10</v>
      </c>
      <c r="D8" s="5">
        <v>42923</v>
      </c>
      <c r="E8" s="4">
        <v>3</v>
      </c>
      <c r="F8" s="6">
        <v>450000000</v>
      </c>
      <c r="G8" s="6">
        <v>2250000</v>
      </c>
    </row>
    <row r="9" spans="1:7" x14ac:dyDescent="0.3">
      <c r="A9" s="3" t="s">
        <v>40</v>
      </c>
      <c r="B9" s="4" t="s">
        <v>34</v>
      </c>
      <c r="C9" s="3">
        <v>13</v>
      </c>
      <c r="D9" s="5">
        <v>42827</v>
      </c>
      <c r="E9" s="4">
        <v>3</v>
      </c>
      <c r="F9" s="6">
        <v>380000000</v>
      </c>
      <c r="G9" s="6">
        <v>1900000</v>
      </c>
    </row>
    <row r="10" spans="1:7" x14ac:dyDescent="0.3">
      <c r="A10" s="3" t="s">
        <v>41</v>
      </c>
      <c r="B10" s="4" t="s">
        <v>42</v>
      </c>
      <c r="C10" s="3">
        <v>5</v>
      </c>
      <c r="D10" s="5">
        <v>42903</v>
      </c>
      <c r="E10" s="4">
        <v>1</v>
      </c>
      <c r="F10" s="6">
        <v>420000000</v>
      </c>
      <c r="G10" s="6">
        <v>2100000</v>
      </c>
    </row>
    <row r="11" spans="1:7" x14ac:dyDescent="0.3">
      <c r="A11" s="3" t="s">
        <v>43</v>
      </c>
      <c r="B11" s="4" t="s">
        <v>34</v>
      </c>
      <c r="C11" s="3">
        <v>12</v>
      </c>
      <c r="D11" s="5">
        <v>42835</v>
      </c>
      <c r="E11" s="4">
        <v>1</v>
      </c>
      <c r="F11" s="6">
        <v>270000000</v>
      </c>
      <c r="G11" s="6">
        <v>1350000</v>
      </c>
    </row>
    <row r="12" spans="1:7" x14ac:dyDescent="0.3">
      <c r="A12" s="3" t="s">
        <v>44</v>
      </c>
      <c r="B12" s="4" t="s">
        <v>42</v>
      </c>
      <c r="C12" s="3">
        <v>6</v>
      </c>
      <c r="D12" s="5">
        <v>42883</v>
      </c>
      <c r="E12" s="4">
        <v>2</v>
      </c>
      <c r="F12" s="6">
        <v>350000000</v>
      </c>
      <c r="G12" s="6">
        <v>1750000</v>
      </c>
    </row>
    <row r="14" spans="1:7" x14ac:dyDescent="0.3">
      <c r="A14" s="8" t="s">
        <v>2</v>
      </c>
    </row>
    <row r="15" spans="1:7" x14ac:dyDescent="0.3">
      <c r="A15" s="2" t="b">
        <f>OR(B3="서비스",G3&lt;=1500000)</f>
        <v>1</v>
      </c>
    </row>
    <row r="18" spans="1:4" x14ac:dyDescent="0.3">
      <c r="A18" s="8" t="s">
        <v>24</v>
      </c>
      <c r="B18" s="8" t="s">
        <v>25</v>
      </c>
      <c r="C18" s="8" t="s">
        <v>29</v>
      </c>
      <c r="D18" s="8" t="s">
        <v>30</v>
      </c>
    </row>
    <row r="19" spans="1:4" x14ac:dyDescent="0.3">
      <c r="A19" s="3" t="s">
        <v>31</v>
      </c>
      <c r="B19" s="4" t="s">
        <v>32</v>
      </c>
      <c r="C19" s="9">
        <v>550000000</v>
      </c>
      <c r="D19" s="9">
        <v>2750000</v>
      </c>
    </row>
    <row r="20" spans="1:4" x14ac:dyDescent="0.3">
      <c r="A20" s="3" t="s">
        <v>33</v>
      </c>
      <c r="B20" s="4" t="s">
        <v>34</v>
      </c>
      <c r="C20" s="9">
        <v>240000000</v>
      </c>
      <c r="D20" s="9">
        <v>1200000</v>
      </c>
    </row>
    <row r="21" spans="1:4" x14ac:dyDescent="0.3">
      <c r="A21" s="3" t="s">
        <v>37</v>
      </c>
      <c r="B21" s="4" t="s">
        <v>32</v>
      </c>
      <c r="C21" s="9">
        <v>320000000</v>
      </c>
      <c r="D21" s="9">
        <v>1600000</v>
      </c>
    </row>
    <row r="22" spans="1:4" x14ac:dyDescent="0.3">
      <c r="A22" s="3" t="s">
        <v>43</v>
      </c>
      <c r="B22" s="4" t="s">
        <v>34</v>
      </c>
      <c r="C22" s="9">
        <v>270000000</v>
      </c>
      <c r="D22" s="9">
        <v>1350000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17"/>
  <sheetViews>
    <sheetView showGridLines="0" workbookViewId="0"/>
  </sheetViews>
  <sheetFormatPr defaultRowHeight="16.5" outlineLevelRow="1" outlineLevelCol="1" x14ac:dyDescent="0.3"/>
  <cols>
    <col min="3" max="3" width="5.875" customWidth="1"/>
    <col min="4" max="6" width="20" bestFit="1" customWidth="1" outlineLevel="1"/>
  </cols>
  <sheetData>
    <row r="1" spans="2:6" ht="17.25" thickBot="1" x14ac:dyDescent="0.35"/>
    <row r="2" spans="2:6" x14ac:dyDescent="0.3">
      <c r="B2" s="31" t="s">
        <v>73</v>
      </c>
      <c r="C2" s="32"/>
      <c r="D2" s="38"/>
      <c r="E2" s="38"/>
      <c r="F2" s="38"/>
    </row>
    <row r="3" spans="2:6" collapsed="1" x14ac:dyDescent="0.3">
      <c r="B3" s="30"/>
      <c r="C3" s="30"/>
      <c r="D3" s="39" t="s">
        <v>75</v>
      </c>
      <c r="E3" s="39" t="s">
        <v>70</v>
      </c>
      <c r="F3" s="39" t="s">
        <v>72</v>
      </c>
    </row>
    <row r="4" spans="2:6" ht="27" hidden="1" outlineLevel="1" x14ac:dyDescent="0.3">
      <c r="B4" s="34"/>
      <c r="C4" s="34"/>
      <c r="D4" s="27"/>
      <c r="E4" s="41" t="s">
        <v>71</v>
      </c>
      <c r="F4" s="41" t="s">
        <v>71</v>
      </c>
    </row>
    <row r="5" spans="2:6" x14ac:dyDescent="0.3">
      <c r="B5" s="35" t="s">
        <v>74</v>
      </c>
      <c r="C5" s="36"/>
      <c r="D5" s="33"/>
      <c r="E5" s="33"/>
      <c r="F5" s="33"/>
    </row>
    <row r="6" spans="2:6" outlineLevel="1" x14ac:dyDescent="0.3">
      <c r="B6" s="34"/>
      <c r="C6" s="34" t="s">
        <v>62</v>
      </c>
      <c r="D6" s="28">
        <v>2750000</v>
      </c>
      <c r="E6" s="40">
        <v>2801250</v>
      </c>
      <c r="F6" s="40">
        <v>2702520</v>
      </c>
    </row>
    <row r="7" spans="2:6" outlineLevel="1" x14ac:dyDescent="0.3">
      <c r="B7" s="34"/>
      <c r="C7" s="34" t="s">
        <v>63</v>
      </c>
      <c r="D7" s="28">
        <v>1200000</v>
      </c>
      <c r="E7" s="40">
        <v>1251250</v>
      </c>
      <c r="F7" s="40">
        <v>1152520</v>
      </c>
    </row>
    <row r="8" spans="2:6" outlineLevel="1" x14ac:dyDescent="0.3">
      <c r="B8" s="34"/>
      <c r="C8" s="34" t="s">
        <v>64</v>
      </c>
      <c r="D8" s="28">
        <v>2500000</v>
      </c>
      <c r="E8" s="40">
        <v>2551250</v>
      </c>
      <c r="F8" s="40">
        <v>2452520</v>
      </c>
    </row>
    <row r="9" spans="2:6" outlineLevel="1" x14ac:dyDescent="0.3">
      <c r="B9" s="34"/>
      <c r="C9" s="34" t="s">
        <v>65</v>
      </c>
      <c r="D9" s="28">
        <v>1750000</v>
      </c>
      <c r="E9" s="40">
        <v>1801250</v>
      </c>
      <c r="F9" s="40">
        <v>1702520</v>
      </c>
    </row>
    <row r="10" spans="2:6" x14ac:dyDescent="0.3">
      <c r="B10" s="35" t="s">
        <v>76</v>
      </c>
      <c r="C10" s="36"/>
      <c r="D10" s="33"/>
      <c r="E10" s="33"/>
      <c r="F10" s="33"/>
    </row>
    <row r="11" spans="2:6" outlineLevel="1" x14ac:dyDescent="0.3">
      <c r="B11" s="34"/>
      <c r="C11" s="34" t="s">
        <v>66</v>
      </c>
      <c r="D11" s="28">
        <v>8250000</v>
      </c>
      <c r="E11" s="28">
        <v>8403750</v>
      </c>
      <c r="F11" s="28">
        <v>8107560</v>
      </c>
    </row>
    <row r="12" spans="2:6" outlineLevel="1" x14ac:dyDescent="0.3">
      <c r="B12" s="34"/>
      <c r="C12" s="34" t="s">
        <v>67</v>
      </c>
      <c r="D12" s="28">
        <v>1200000</v>
      </c>
      <c r="E12" s="28">
        <v>1251250</v>
      </c>
      <c r="F12" s="28">
        <v>1152520</v>
      </c>
    </row>
    <row r="13" spans="2:6" outlineLevel="1" x14ac:dyDescent="0.3">
      <c r="B13" s="34"/>
      <c r="C13" s="34" t="s">
        <v>68</v>
      </c>
      <c r="D13" s="28">
        <v>2500000</v>
      </c>
      <c r="E13" s="28">
        <v>2551250</v>
      </c>
      <c r="F13" s="28">
        <v>2452520</v>
      </c>
    </row>
    <row r="14" spans="2:6" ht="17.25" outlineLevel="1" thickBot="1" x14ac:dyDescent="0.35">
      <c r="B14" s="37"/>
      <c r="C14" s="37" t="s">
        <v>69</v>
      </c>
      <c r="D14" s="29">
        <v>3500000</v>
      </c>
      <c r="E14" s="29">
        <v>3602500</v>
      </c>
      <c r="F14" s="29">
        <v>3405040</v>
      </c>
    </row>
    <row r="15" spans="2:6" x14ac:dyDescent="0.3">
      <c r="B15" t="s">
        <v>77</v>
      </c>
    </row>
    <row r="16" spans="2:6" x14ac:dyDescent="0.3">
      <c r="B16" t="s">
        <v>78</v>
      </c>
    </row>
    <row r="17" spans="2:2" x14ac:dyDescent="0.3">
      <c r="B17" t="s">
        <v>79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H6" sqref="H6"/>
    </sheetView>
  </sheetViews>
  <sheetFormatPr defaultRowHeight="16.5" x14ac:dyDescent="0.3"/>
  <cols>
    <col min="1" max="1" width="13" customWidth="1"/>
    <col min="2" max="3" width="12.125" customWidth="1"/>
    <col min="4" max="4" width="14.375" bestFit="1" customWidth="1"/>
    <col min="5" max="5" width="10.375" customWidth="1"/>
    <col min="6" max="6" width="15.25" customWidth="1"/>
    <col min="7" max="7" width="14.25" customWidth="1"/>
    <col min="8" max="8" width="14.125" bestFit="1" customWidth="1"/>
  </cols>
  <sheetData>
    <row r="2" spans="1:8" x14ac:dyDescent="0.3">
      <c r="A2" s="8" t="s">
        <v>24</v>
      </c>
      <c r="B2" s="8" t="s">
        <v>25</v>
      </c>
      <c r="C2" s="8" t="s">
        <v>26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45</v>
      </c>
    </row>
    <row r="3" spans="1:8" x14ac:dyDescent="0.3">
      <c r="A3" s="3" t="s">
        <v>35</v>
      </c>
      <c r="B3" s="4" t="s">
        <v>36</v>
      </c>
      <c r="C3" s="3">
        <v>9</v>
      </c>
      <c r="D3" s="5">
        <v>42866</v>
      </c>
      <c r="E3" s="4" t="s">
        <v>46</v>
      </c>
      <c r="F3" s="6">
        <v>400000000</v>
      </c>
      <c r="G3" s="6">
        <v>2000000</v>
      </c>
      <c r="H3" s="7">
        <f t="shared" ref="H3:H12" si="0">CHOOSE(MONTH(D3), 0, 0, 0, G3*3, G3*2, G3*1, G3*3)</f>
        <v>4000000</v>
      </c>
    </row>
    <row r="4" spans="1:8" x14ac:dyDescent="0.3">
      <c r="A4" s="3" t="s">
        <v>41</v>
      </c>
      <c r="B4" s="4" t="s">
        <v>42</v>
      </c>
      <c r="C4" s="3">
        <v>5</v>
      </c>
      <c r="D4" s="5">
        <v>42903</v>
      </c>
      <c r="E4" s="4" t="s">
        <v>46</v>
      </c>
      <c r="F4" s="6">
        <v>420000000</v>
      </c>
      <c r="G4" s="6">
        <v>2100000</v>
      </c>
      <c r="H4" s="7">
        <f t="shared" si="0"/>
        <v>2100000</v>
      </c>
    </row>
    <row r="5" spans="1:8" x14ac:dyDescent="0.3">
      <c r="A5" s="3" t="s">
        <v>43</v>
      </c>
      <c r="B5" s="4" t="s">
        <v>34</v>
      </c>
      <c r="C5" s="3">
        <v>12</v>
      </c>
      <c r="D5" s="5">
        <v>42835</v>
      </c>
      <c r="E5" s="4" t="s">
        <v>46</v>
      </c>
      <c r="F5" s="6">
        <v>270000000</v>
      </c>
      <c r="G5" s="6">
        <v>1350000</v>
      </c>
      <c r="H5" s="7">
        <f t="shared" si="0"/>
        <v>4050000</v>
      </c>
    </row>
    <row r="6" spans="1:8" x14ac:dyDescent="0.3">
      <c r="A6" s="3" t="s">
        <v>31</v>
      </c>
      <c r="B6" s="4" t="s">
        <v>32</v>
      </c>
      <c r="C6" s="3">
        <v>7</v>
      </c>
      <c r="D6" s="5">
        <v>42920</v>
      </c>
      <c r="E6" s="4" t="s">
        <v>47</v>
      </c>
      <c r="F6" s="6">
        <v>550000000</v>
      </c>
      <c r="G6" s="6">
        <v>2750000</v>
      </c>
      <c r="H6" s="7">
        <f t="shared" si="0"/>
        <v>8250000</v>
      </c>
    </row>
    <row r="7" spans="1:8" x14ac:dyDescent="0.3">
      <c r="A7" s="3" t="s">
        <v>33</v>
      </c>
      <c r="B7" s="4" t="s">
        <v>34</v>
      </c>
      <c r="C7" s="3">
        <v>11</v>
      </c>
      <c r="D7" s="5">
        <v>42900</v>
      </c>
      <c r="E7" s="4" t="s">
        <v>47</v>
      </c>
      <c r="F7" s="6">
        <v>240000000</v>
      </c>
      <c r="G7" s="6">
        <v>1200000</v>
      </c>
      <c r="H7" s="7">
        <f t="shared" si="0"/>
        <v>1200000</v>
      </c>
    </row>
    <row r="8" spans="1:8" x14ac:dyDescent="0.3">
      <c r="A8" s="3" t="s">
        <v>38</v>
      </c>
      <c r="B8" s="4" t="s">
        <v>36</v>
      </c>
      <c r="C8" s="3">
        <v>11</v>
      </c>
      <c r="D8" s="5">
        <v>42901</v>
      </c>
      <c r="E8" s="4" t="s">
        <v>47</v>
      </c>
      <c r="F8" s="6">
        <v>500000000</v>
      </c>
      <c r="G8" s="6">
        <v>2500000</v>
      </c>
      <c r="H8" s="7">
        <f t="shared" si="0"/>
        <v>2500000</v>
      </c>
    </row>
    <row r="9" spans="1:8" x14ac:dyDescent="0.3">
      <c r="A9" s="3" t="s">
        <v>44</v>
      </c>
      <c r="B9" s="4" t="s">
        <v>42</v>
      </c>
      <c r="C9" s="3">
        <v>6</v>
      </c>
      <c r="D9" s="5">
        <v>42883</v>
      </c>
      <c r="E9" s="4" t="s">
        <v>47</v>
      </c>
      <c r="F9" s="6">
        <v>350000000</v>
      </c>
      <c r="G9" s="6">
        <v>1750000</v>
      </c>
      <c r="H9" s="7">
        <f t="shared" si="0"/>
        <v>3500000</v>
      </c>
    </row>
    <row r="10" spans="1:8" x14ac:dyDescent="0.3">
      <c r="A10" s="3" t="s">
        <v>37</v>
      </c>
      <c r="B10" s="4" t="s">
        <v>32</v>
      </c>
      <c r="C10" s="3">
        <v>8</v>
      </c>
      <c r="D10" s="5">
        <v>42848</v>
      </c>
      <c r="E10" s="4" t="s">
        <v>48</v>
      </c>
      <c r="F10" s="6">
        <v>320000000</v>
      </c>
      <c r="G10" s="6">
        <v>1600000</v>
      </c>
      <c r="H10" s="7">
        <f t="shared" si="0"/>
        <v>4800000</v>
      </c>
    </row>
    <row r="11" spans="1:8" x14ac:dyDescent="0.3">
      <c r="A11" s="3" t="s">
        <v>39</v>
      </c>
      <c r="B11" s="4" t="s">
        <v>36</v>
      </c>
      <c r="C11" s="3">
        <v>10</v>
      </c>
      <c r="D11" s="5">
        <v>42923</v>
      </c>
      <c r="E11" s="4" t="s">
        <v>48</v>
      </c>
      <c r="F11" s="6">
        <v>450000000</v>
      </c>
      <c r="G11" s="6">
        <v>2250000</v>
      </c>
      <c r="H11" s="7">
        <f t="shared" si="0"/>
        <v>6750000</v>
      </c>
    </row>
    <row r="12" spans="1:8" x14ac:dyDescent="0.3">
      <c r="A12" s="3" t="s">
        <v>40</v>
      </c>
      <c r="B12" s="4" t="s">
        <v>34</v>
      </c>
      <c r="C12" s="3">
        <v>13</v>
      </c>
      <c r="D12" s="5">
        <v>42827</v>
      </c>
      <c r="E12" s="4" t="s">
        <v>48</v>
      </c>
      <c r="F12" s="6">
        <v>380000000</v>
      </c>
      <c r="G12" s="6">
        <v>1900000</v>
      </c>
      <c r="H12" s="7">
        <f t="shared" si="0"/>
        <v>5700000</v>
      </c>
    </row>
  </sheetData>
  <scenarios current="1" sqref="H6:H9">
    <scenario name="월임대료 51250 인상" locked="1" count="4" user="HYUNWOO" comment="만든 사람 HYUNWOO 날짜 2017-05-19">
      <inputCells r="G6" val="2801250" numFmtId="41"/>
      <inputCells r="G7" val="1251250" numFmtId="41"/>
      <inputCells r="G8" val="2551250" numFmtId="41"/>
      <inputCells r="G9" val="1801250" numFmtId="41"/>
    </scenario>
    <scenario name="월임대료 47480 인하" locked="1" count="4" user="HYUNWOO" comment="만든 사람 HYUNWOO 날짜 2017-05-19">
      <inputCells r="G6" val="2702520" numFmtId="41"/>
      <inputCells r="G7" val="1152520" numFmtId="41"/>
      <inputCells r="G8" val="2452520" numFmtId="41"/>
      <inputCells r="G9" val="1702520" numFmtId="41"/>
    </scenario>
  </scenarios>
  <sortState ref="A3:H12">
    <sortCondition ref="E3"/>
  </sortState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workbookViewId="0">
      <selection activeCell="F12" sqref="F12"/>
    </sheetView>
  </sheetViews>
  <sheetFormatPr defaultRowHeight="16.5" x14ac:dyDescent="0.3"/>
  <cols>
    <col min="1" max="1" width="22.125" customWidth="1"/>
    <col min="2" max="2" width="16.875" customWidth="1"/>
    <col min="3" max="5" width="15.875" customWidth="1"/>
    <col min="6" max="6" width="17.375" bestFit="1" customWidth="1"/>
    <col min="7" max="7" width="15.25" bestFit="1" customWidth="1"/>
    <col min="8" max="8" width="22.125" bestFit="1" customWidth="1"/>
    <col min="9" max="9" width="20.125" bestFit="1" customWidth="1"/>
  </cols>
  <sheetData>
    <row r="3" spans="1:5" x14ac:dyDescent="0.3">
      <c r="A3" s="42"/>
      <c r="B3" s="42"/>
      <c r="C3" s="43" t="s">
        <v>28</v>
      </c>
      <c r="D3" s="42"/>
      <c r="E3" s="42"/>
    </row>
    <row r="4" spans="1:5" x14ac:dyDescent="0.3">
      <c r="A4" s="43" t="s">
        <v>25</v>
      </c>
      <c r="B4" s="43" t="s">
        <v>88</v>
      </c>
      <c r="C4" s="44" t="s">
        <v>80</v>
      </c>
      <c r="D4" s="44" t="s">
        <v>81</v>
      </c>
      <c r="E4" s="44" t="s">
        <v>82</v>
      </c>
    </row>
    <row r="5" spans="1:5" x14ac:dyDescent="0.3">
      <c r="A5" s="46" t="s">
        <v>32</v>
      </c>
      <c r="B5" s="44" t="s">
        <v>84</v>
      </c>
      <c r="C5" s="47" t="s">
        <v>87</v>
      </c>
      <c r="D5" s="47">
        <v>550000000</v>
      </c>
      <c r="E5" s="47">
        <v>320000000</v>
      </c>
    </row>
    <row r="6" spans="1:5" x14ac:dyDescent="0.3">
      <c r="A6" s="45"/>
      <c r="B6" s="44" t="s">
        <v>86</v>
      </c>
      <c r="C6" s="47" t="s">
        <v>87</v>
      </c>
      <c r="D6" s="47">
        <v>2750000</v>
      </c>
      <c r="E6" s="47">
        <v>1600000</v>
      </c>
    </row>
    <row r="7" spans="1:5" x14ac:dyDescent="0.3">
      <c r="A7" s="46" t="s">
        <v>42</v>
      </c>
      <c r="B7" s="44" t="s">
        <v>84</v>
      </c>
      <c r="C7" s="47">
        <v>420000000</v>
      </c>
      <c r="D7" s="47">
        <v>350000000</v>
      </c>
      <c r="E7" s="47" t="s">
        <v>87</v>
      </c>
    </row>
    <row r="8" spans="1:5" x14ac:dyDescent="0.3">
      <c r="A8" s="45"/>
      <c r="B8" s="44" t="s">
        <v>86</v>
      </c>
      <c r="C8" s="47">
        <v>2100000</v>
      </c>
      <c r="D8" s="47">
        <v>1750000</v>
      </c>
      <c r="E8" s="47" t="s">
        <v>87</v>
      </c>
    </row>
    <row r="9" spans="1:5" x14ac:dyDescent="0.3">
      <c r="A9" s="46" t="s">
        <v>34</v>
      </c>
      <c r="B9" s="44" t="s">
        <v>84</v>
      </c>
      <c r="C9" s="47">
        <v>270000000</v>
      </c>
      <c r="D9" s="47">
        <v>240000000</v>
      </c>
      <c r="E9" s="47">
        <v>380000000</v>
      </c>
    </row>
    <row r="10" spans="1:5" x14ac:dyDescent="0.3">
      <c r="A10" s="45"/>
      <c r="B10" s="44" t="s">
        <v>86</v>
      </c>
      <c r="C10" s="47">
        <v>1350000</v>
      </c>
      <c r="D10" s="47">
        <v>1200000</v>
      </c>
      <c r="E10" s="47">
        <v>1900000</v>
      </c>
    </row>
    <row r="11" spans="1:5" x14ac:dyDescent="0.3">
      <c r="A11" s="46" t="s">
        <v>83</v>
      </c>
      <c r="B11" s="45"/>
      <c r="C11" s="47">
        <v>345000000</v>
      </c>
      <c r="D11" s="47">
        <v>380000000</v>
      </c>
      <c r="E11" s="47">
        <v>350000000</v>
      </c>
    </row>
    <row r="12" spans="1:5" x14ac:dyDescent="0.3">
      <c r="A12" s="46" t="s">
        <v>85</v>
      </c>
      <c r="B12" s="45"/>
      <c r="C12" s="47">
        <v>1725000</v>
      </c>
      <c r="D12" s="47">
        <v>1900000</v>
      </c>
      <c r="E12" s="47">
        <v>1750000</v>
      </c>
    </row>
  </sheetData>
  <mergeCells count="5">
    <mergeCell ref="A12:B12"/>
    <mergeCell ref="A5:A6"/>
    <mergeCell ref="A7:A8"/>
    <mergeCell ref="A9:A10"/>
    <mergeCell ref="A11:B11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A2" sqref="A2:G12"/>
    </sheetView>
  </sheetViews>
  <sheetFormatPr defaultRowHeight="16.5" x14ac:dyDescent="0.3"/>
  <cols>
    <col min="1" max="1" width="13" customWidth="1"/>
    <col min="2" max="3" width="12.125" customWidth="1"/>
    <col min="4" max="4" width="14.375" bestFit="1" customWidth="1"/>
    <col min="5" max="5" width="10.375" customWidth="1"/>
    <col min="6" max="6" width="15.25" customWidth="1"/>
    <col min="7" max="7" width="14.25" customWidth="1"/>
  </cols>
  <sheetData>
    <row r="2" spans="1:7" x14ac:dyDescent="0.3">
      <c r="A2" s="8" t="s">
        <v>24</v>
      </c>
      <c r="B2" s="8" t="s">
        <v>25</v>
      </c>
      <c r="C2" s="8" t="s">
        <v>26</v>
      </c>
      <c r="D2" s="8" t="s">
        <v>27</v>
      </c>
      <c r="E2" s="8" t="s">
        <v>28</v>
      </c>
      <c r="F2" s="8" t="s">
        <v>29</v>
      </c>
      <c r="G2" s="8" t="s">
        <v>30</v>
      </c>
    </row>
    <row r="3" spans="1:7" x14ac:dyDescent="0.3">
      <c r="A3" s="3" t="s">
        <v>31</v>
      </c>
      <c r="B3" s="4" t="s">
        <v>32</v>
      </c>
      <c r="C3" s="3">
        <v>7</v>
      </c>
      <c r="D3" s="5">
        <v>42920</v>
      </c>
      <c r="E3" s="4" t="s">
        <v>47</v>
      </c>
      <c r="F3" s="4">
        <v>550000000</v>
      </c>
      <c r="G3" s="4">
        <v>2750000</v>
      </c>
    </row>
    <row r="4" spans="1:7" x14ac:dyDescent="0.3">
      <c r="A4" s="3" t="s">
        <v>33</v>
      </c>
      <c r="B4" s="4" t="s">
        <v>34</v>
      </c>
      <c r="C4" s="3">
        <v>11</v>
      </c>
      <c r="D4" s="5">
        <v>42900</v>
      </c>
      <c r="E4" s="4" t="s">
        <v>47</v>
      </c>
      <c r="F4" s="4">
        <v>240000000</v>
      </c>
      <c r="G4" s="4">
        <v>1200000</v>
      </c>
    </row>
    <row r="5" spans="1:7" x14ac:dyDescent="0.3">
      <c r="A5" s="3" t="s">
        <v>35</v>
      </c>
      <c r="B5" s="4" t="s">
        <v>36</v>
      </c>
      <c r="C5" s="3">
        <v>9</v>
      </c>
      <c r="D5" s="5">
        <v>42866</v>
      </c>
      <c r="E5" s="4" t="s">
        <v>46</v>
      </c>
      <c r="F5" s="4">
        <v>400000000</v>
      </c>
      <c r="G5" s="4">
        <v>2000000</v>
      </c>
    </row>
    <row r="6" spans="1:7" x14ac:dyDescent="0.3">
      <c r="A6" s="3" t="s">
        <v>37</v>
      </c>
      <c r="B6" s="4" t="s">
        <v>32</v>
      </c>
      <c r="C6" s="3">
        <v>8</v>
      </c>
      <c r="D6" s="5">
        <v>42848</v>
      </c>
      <c r="E6" s="4" t="s">
        <v>48</v>
      </c>
      <c r="F6" s="4">
        <v>320000000</v>
      </c>
      <c r="G6" s="4">
        <v>1600000</v>
      </c>
    </row>
    <row r="7" spans="1:7" x14ac:dyDescent="0.3">
      <c r="A7" s="3" t="s">
        <v>38</v>
      </c>
      <c r="B7" s="4" t="s">
        <v>36</v>
      </c>
      <c r="C7" s="3">
        <v>11</v>
      </c>
      <c r="D7" s="5">
        <v>42901</v>
      </c>
      <c r="E7" s="4" t="s">
        <v>47</v>
      </c>
      <c r="F7" s="4">
        <v>500000000</v>
      </c>
      <c r="G7" s="4">
        <v>2500000</v>
      </c>
    </row>
    <row r="8" spans="1:7" x14ac:dyDescent="0.3">
      <c r="A8" s="3" t="s">
        <v>39</v>
      </c>
      <c r="B8" s="4" t="s">
        <v>36</v>
      </c>
      <c r="C8" s="3">
        <v>10</v>
      </c>
      <c r="D8" s="5">
        <v>42923</v>
      </c>
      <c r="E8" s="4" t="s">
        <v>48</v>
      </c>
      <c r="F8" s="4">
        <v>450000000</v>
      </c>
      <c r="G8" s="4">
        <v>2250000</v>
      </c>
    </row>
    <row r="9" spans="1:7" x14ac:dyDescent="0.3">
      <c r="A9" s="3" t="s">
        <v>40</v>
      </c>
      <c r="B9" s="4" t="s">
        <v>34</v>
      </c>
      <c r="C9" s="3">
        <v>13</v>
      </c>
      <c r="D9" s="5">
        <v>42827</v>
      </c>
      <c r="E9" s="4" t="s">
        <v>48</v>
      </c>
      <c r="F9" s="4">
        <v>380000000</v>
      </c>
      <c r="G9" s="4">
        <v>1900000</v>
      </c>
    </row>
    <row r="10" spans="1:7" x14ac:dyDescent="0.3">
      <c r="A10" s="3" t="s">
        <v>41</v>
      </c>
      <c r="B10" s="4" t="s">
        <v>42</v>
      </c>
      <c r="C10" s="3">
        <v>5</v>
      </c>
      <c r="D10" s="5">
        <v>42903</v>
      </c>
      <c r="E10" s="4" t="s">
        <v>46</v>
      </c>
      <c r="F10" s="4">
        <v>420000000</v>
      </c>
      <c r="G10" s="4">
        <v>2100000</v>
      </c>
    </row>
    <row r="11" spans="1:7" x14ac:dyDescent="0.3">
      <c r="A11" s="3" t="s">
        <v>43</v>
      </c>
      <c r="B11" s="4" t="s">
        <v>34</v>
      </c>
      <c r="C11" s="3">
        <v>12</v>
      </c>
      <c r="D11" s="5">
        <v>42835</v>
      </c>
      <c r="E11" s="4" t="s">
        <v>46</v>
      </c>
      <c r="F11" s="4">
        <v>270000000</v>
      </c>
      <c r="G11" s="4">
        <v>1350000</v>
      </c>
    </row>
    <row r="12" spans="1:7" x14ac:dyDescent="0.3">
      <c r="A12" s="3" t="s">
        <v>44</v>
      </c>
      <c r="B12" s="4" t="s">
        <v>42</v>
      </c>
      <c r="C12" s="3">
        <v>6</v>
      </c>
      <c r="D12" s="5">
        <v>42883</v>
      </c>
      <c r="E12" s="4" t="s">
        <v>47</v>
      </c>
      <c r="F12" s="4">
        <v>350000000</v>
      </c>
      <c r="G12" s="4">
        <v>1750000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H25" sqref="H25"/>
    </sheetView>
  </sheetViews>
  <sheetFormatPr defaultRowHeight="16.5" x14ac:dyDescent="0.3"/>
  <cols>
    <col min="1" max="1" width="11.75" customWidth="1"/>
    <col min="2" max="2" width="9.625" customWidth="1"/>
    <col min="3" max="3" width="11.25" customWidth="1"/>
    <col min="4" max="4" width="13.125" bestFit="1" customWidth="1"/>
    <col min="5" max="5" width="14.125" bestFit="1" customWidth="1"/>
  </cols>
  <sheetData>
    <row r="2" spans="1:5" x14ac:dyDescent="0.3">
      <c r="A2" s="8" t="s">
        <v>24</v>
      </c>
      <c r="B2" s="8" t="s">
        <v>25</v>
      </c>
      <c r="C2" s="8" t="s">
        <v>28</v>
      </c>
      <c r="D2" s="8" t="s">
        <v>30</v>
      </c>
      <c r="E2" s="8" t="s">
        <v>45</v>
      </c>
    </row>
    <row r="3" spans="1:5" x14ac:dyDescent="0.3">
      <c r="A3" s="3" t="s">
        <v>31</v>
      </c>
      <c r="B3" s="4" t="s">
        <v>32</v>
      </c>
      <c r="C3" s="4" t="s">
        <v>47</v>
      </c>
      <c r="D3" s="6">
        <v>2750000</v>
      </c>
      <c r="E3" s="7">
        <v>8250000</v>
      </c>
    </row>
    <row r="4" spans="1:5" x14ac:dyDescent="0.3">
      <c r="A4" s="3" t="s">
        <v>33</v>
      </c>
      <c r="B4" s="4" t="s">
        <v>34</v>
      </c>
      <c r="C4" s="4" t="s">
        <v>47</v>
      </c>
      <c r="D4" s="6">
        <v>1200000</v>
      </c>
      <c r="E4" s="6">
        <v>1200000</v>
      </c>
    </row>
    <row r="5" spans="1:5" x14ac:dyDescent="0.3">
      <c r="A5" s="3" t="s">
        <v>38</v>
      </c>
      <c r="B5" s="4" t="s">
        <v>36</v>
      </c>
      <c r="C5" s="4" t="s">
        <v>47</v>
      </c>
      <c r="D5" s="6">
        <v>2500000</v>
      </c>
      <c r="E5" s="6">
        <v>2500000</v>
      </c>
    </row>
    <row r="6" spans="1:5" x14ac:dyDescent="0.3">
      <c r="A6" s="3" t="s">
        <v>44</v>
      </c>
      <c r="B6" s="4" t="s">
        <v>42</v>
      </c>
      <c r="C6" s="4" t="s">
        <v>47</v>
      </c>
      <c r="D6" s="6">
        <v>1750000</v>
      </c>
      <c r="E6" s="6">
        <v>3500000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임대차계약현황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스프레드시트</dc:title>
  <dc:subject>B형</dc:subject>
  <dc:creator>장한수</dc:creator>
  <cp:lastModifiedBy>HYUNWOO</cp:lastModifiedBy>
  <dcterms:created xsi:type="dcterms:W3CDTF">2014-12-10T01:47:46Z</dcterms:created>
  <dcterms:modified xsi:type="dcterms:W3CDTF">2017-05-19T04:17:27Z</dcterms:modified>
</cp:coreProperties>
</file>