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795" windowWidth="22290" windowHeight="10500"/>
  </bookViews>
  <sheets>
    <sheet name="고객관리대장" sheetId="1" r:id="rId1"/>
    <sheet name="부분합" sheetId="2" r:id="rId2"/>
    <sheet name="필터" sheetId="3" r:id="rId3"/>
    <sheet name="시나리오 요약" sheetId="8" r:id="rId4"/>
    <sheet name="시나리오" sheetId="7" r:id="rId5"/>
    <sheet name="피벗테이블 정답" sheetId="9" r:id="rId6"/>
    <sheet name="피벗테이블" sheetId="5" r:id="rId7"/>
    <sheet name="차트" sheetId="6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F4" i="7" l="1"/>
  <c r="F5" i="7"/>
  <c r="F6" i="7"/>
  <c r="F7" i="7"/>
  <c r="F8" i="7"/>
  <c r="F9" i="7"/>
  <c r="F10" i="7"/>
  <c r="F11" i="7"/>
  <c r="F12" i="7"/>
  <c r="F3" i="7"/>
  <c r="A15" i="3" l="1"/>
  <c r="E14" i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H3" i="1"/>
  <c r="G19" i="2" l="1"/>
  <c r="F19" i="2"/>
  <c r="G17" i="2"/>
  <c r="F17" i="2"/>
  <c r="G10" i="2"/>
  <c r="F10" i="2"/>
  <c r="G5" i="2"/>
  <c r="F5" i="2"/>
  <c r="E20" i="2"/>
  <c r="D20" i="2"/>
  <c r="E18" i="2"/>
  <c r="D18" i="2"/>
  <c r="E11" i="2"/>
  <c r="D11" i="2"/>
  <c r="E6" i="2"/>
  <c r="D6" i="2"/>
  <c r="E15" i="1"/>
  <c r="E13" i="1"/>
  <c r="E12" i="7" l="1"/>
  <c r="E6" i="7"/>
  <c r="E11" i="7"/>
  <c r="E10" i="7"/>
  <c r="E9" i="7"/>
  <c r="E4" i="7"/>
  <c r="E8" i="7"/>
  <c r="E5" i="7"/>
  <c r="E3" i="7"/>
  <c r="E7" i="7"/>
  <c r="F5" i="1" l="1"/>
  <c r="F6" i="1"/>
  <c r="F9" i="1"/>
  <c r="F10" i="1"/>
  <c r="E3" i="1"/>
  <c r="F3" i="1" s="1"/>
  <c r="E4" i="1"/>
  <c r="F4" i="1" s="1"/>
  <c r="E5" i="1"/>
  <c r="E6" i="1"/>
  <c r="E7" i="1"/>
  <c r="F7" i="1" s="1"/>
  <c r="E8" i="1"/>
  <c r="F8" i="1" s="1"/>
  <c r="E9" i="1"/>
  <c r="E10" i="1"/>
  <c r="E11" i="1"/>
  <c r="F11" i="1" s="1"/>
  <c r="E12" i="1"/>
  <c r="F12" i="1" s="1"/>
</calcChain>
</file>

<file path=xl/sharedStrings.xml><?xml version="1.0" encoding="utf-8"?>
<sst xmlns="http://schemas.openxmlformats.org/spreadsheetml/2006/main" count="283" uniqueCount="89">
  <si>
    <t>비고</t>
    <phoneticPr fontId="4" type="noConversion"/>
  </si>
  <si>
    <t>조건</t>
    <phoneticPr fontId="2" type="noConversion"/>
  </si>
  <si>
    <t>순위</t>
    <phoneticPr fontId="4" type="noConversion"/>
  </si>
  <si>
    <t>지점</t>
    <phoneticPr fontId="2" type="noConversion"/>
  </si>
  <si>
    <t>강북</t>
    <phoneticPr fontId="2" type="noConversion"/>
  </si>
  <si>
    <t>강동</t>
    <phoneticPr fontId="2" type="noConversion"/>
  </si>
  <si>
    <t>강남</t>
    <phoneticPr fontId="2" type="noConversion"/>
  </si>
  <si>
    <t>강서</t>
    <phoneticPr fontId="2" type="noConversion"/>
  </si>
  <si>
    <t>강서</t>
    <phoneticPr fontId="2" type="noConversion"/>
  </si>
  <si>
    <t>고객명</t>
    <phoneticPr fontId="2" type="noConversion"/>
  </si>
  <si>
    <t>고객등급</t>
    <phoneticPr fontId="2" type="noConversion"/>
  </si>
  <si>
    <t>누적포인트</t>
    <phoneticPr fontId="2" type="noConversion"/>
  </si>
  <si>
    <t>적립포인트</t>
    <phoneticPr fontId="2" type="noConversion"/>
  </si>
  <si>
    <t>추가포인트</t>
    <phoneticPr fontId="2" type="noConversion"/>
  </si>
  <si>
    <t>정대식</t>
    <phoneticPr fontId="2" type="noConversion"/>
  </si>
  <si>
    <t>김상철</t>
    <phoneticPr fontId="2" type="noConversion"/>
  </si>
  <si>
    <t>조해진</t>
    <phoneticPr fontId="2" type="noConversion"/>
  </si>
  <si>
    <t>박은혜</t>
    <phoneticPr fontId="2" type="noConversion"/>
  </si>
  <si>
    <t>최미영</t>
    <phoneticPr fontId="2" type="noConversion"/>
  </si>
  <si>
    <t>김초롱</t>
    <phoneticPr fontId="2" type="noConversion"/>
  </si>
  <si>
    <t>노경민</t>
    <phoneticPr fontId="2" type="noConversion"/>
  </si>
  <si>
    <t>이인희</t>
    <phoneticPr fontId="2" type="noConversion"/>
  </si>
  <si>
    <t>김상호</t>
    <phoneticPr fontId="2" type="noConversion"/>
  </si>
  <si>
    <t>최미리</t>
    <phoneticPr fontId="2" type="noConversion"/>
  </si>
  <si>
    <t>일반</t>
    <phoneticPr fontId="2" type="noConversion"/>
  </si>
  <si>
    <t>골드</t>
    <phoneticPr fontId="2" type="noConversion"/>
  </si>
  <si>
    <t>실버</t>
    <phoneticPr fontId="2" type="noConversion"/>
  </si>
  <si>
    <t>당월 구입금액</t>
    <phoneticPr fontId="2" type="noConversion"/>
  </si>
  <si>
    <t>지점</t>
  </si>
  <si>
    <t>고객명</t>
  </si>
  <si>
    <t>고객등급</t>
  </si>
  <si>
    <t>당월 구입금액</t>
  </si>
  <si>
    <t>적립포인트</t>
  </si>
  <si>
    <t>추가포인트</t>
  </si>
  <si>
    <t>누적포인트</t>
  </si>
  <si>
    <t>강북</t>
  </si>
  <si>
    <t>정대식</t>
  </si>
  <si>
    <t>일반</t>
  </si>
  <si>
    <t>강남</t>
  </si>
  <si>
    <t>김상철</t>
  </si>
  <si>
    <t>골드</t>
  </si>
  <si>
    <t>강동</t>
  </si>
  <si>
    <t>조해진</t>
  </si>
  <si>
    <t>박은혜</t>
  </si>
  <si>
    <t>최미영</t>
  </si>
  <si>
    <t>실버</t>
  </si>
  <si>
    <t>김초롱</t>
  </si>
  <si>
    <t>노경민</t>
  </si>
  <si>
    <t>강서</t>
  </si>
  <si>
    <t>이인희</t>
  </si>
  <si>
    <t>김상호</t>
  </si>
  <si>
    <t>최미리</t>
  </si>
  <si>
    <t>'지점'이 "강북"인 '적립포인트'의 평균</t>
    <phoneticPr fontId="2" type="noConversion"/>
  </si>
  <si>
    <t>'추가포인트' 중 두 번째로 큰 값</t>
    <phoneticPr fontId="2" type="noConversion"/>
  </si>
  <si>
    <t>'당월 구입금액'의 최대값-최소값 차이</t>
    <phoneticPr fontId="2" type="noConversion"/>
  </si>
  <si>
    <t>골드 평균</t>
  </si>
  <si>
    <t>실버 평균</t>
  </si>
  <si>
    <t>일반 평균</t>
  </si>
  <si>
    <t>전체 평균</t>
  </si>
  <si>
    <t>골드 최대값</t>
  </si>
  <si>
    <t>실버 최대값</t>
  </si>
  <si>
    <t>일반 최대값</t>
  </si>
  <si>
    <t>전체 최대값</t>
  </si>
  <si>
    <t>$D$7</t>
  </si>
  <si>
    <t>$D$8</t>
  </si>
  <si>
    <t>$D$9</t>
  </si>
  <si>
    <t>$D$10</t>
  </si>
  <si>
    <t>$F$7</t>
  </si>
  <si>
    <t>$F$8</t>
  </si>
  <si>
    <t>$F$9</t>
  </si>
  <si>
    <t>$F$10</t>
  </si>
  <si>
    <t>당월 구입금액 95800 증가</t>
  </si>
  <si>
    <t>만든 사람 Windows User 날짜 2019-07-18</t>
  </si>
  <si>
    <t>당월 구입금액 125800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</si>
  <si>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</si>
  <si>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</si>
  <si>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</si>
  <si>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</si>
  <si>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</si>
  <si>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</si>
  <si>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</si>
  <si>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전체 평균 : 적립포인트</t>
  </si>
  <si>
    <t>평균 : 적립포인트</t>
  </si>
  <si>
    <t>평균 : 추가포인트</t>
  </si>
  <si>
    <t>전체 평균 : 추가포인트</t>
  </si>
  <si>
    <t>평균 : 누적포인트</t>
  </si>
  <si>
    <t>전체 평균 : 누적포인트</t>
  </si>
  <si>
    <t>값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</si>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</sst>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#&quot;위&quot;"/>
    <numFmt numFmtId="178" formatCode="#,##0&quot;점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0" xfId="2" applyNumberFormat="1" applyFont="1" applyBorder="1" applyAlignment="1">
      <alignment horizontal="center" vertical="center"/>
    </xf>
    <xf numFmtId="41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41" fontId="0" fillId="5" borderId="0" xfId="0" applyNumberForma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3">
    <dxf>
      <alignment horizontal="right" readingOrder="0"/>
    </dxf>
    <dxf>
      <numFmt numFmtId="176" formatCode="#,##0_ "/>
    </dxf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sz="1800" b="0" i="1">
                <a:latin typeface="궁서체" panose="02030609000101010101" pitchFamily="17" charset="-127"/>
                <a:ea typeface="궁서체" panose="02030609000101010101" pitchFamily="17" charset="-127"/>
              </a:rPr>
              <a:t>골드 및 실버등급 회원 정보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당월 구입금액</c:v>
                </c:pt>
              </c:strCache>
            </c:strRef>
          </c:tx>
          <c:invertIfNegative val="0"/>
          <c:cat>
            <c:strRef>
              <c:f>차트!$B$3:$B$7</c:f>
              <c:strCache>
                <c:ptCount val="5"/>
                <c:pt idx="0">
                  <c:v>박은혜</c:v>
                </c:pt>
                <c:pt idx="1">
                  <c:v>김상철</c:v>
                </c:pt>
                <c:pt idx="2">
                  <c:v>노경민</c:v>
                </c:pt>
                <c:pt idx="3">
                  <c:v>김상호</c:v>
                </c:pt>
                <c:pt idx="4">
                  <c:v>최미영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1320000</c:v>
                </c:pt>
                <c:pt idx="1">
                  <c:v>2060000</c:v>
                </c:pt>
                <c:pt idx="2">
                  <c:v>1210000</c:v>
                </c:pt>
                <c:pt idx="3">
                  <c:v>800000</c:v>
                </c:pt>
                <c:pt idx="4">
                  <c:v>930000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누적포인트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차트!$B$3:$B$7</c:f>
              <c:strCache>
                <c:ptCount val="5"/>
                <c:pt idx="0">
                  <c:v>박은혜</c:v>
                </c:pt>
                <c:pt idx="1">
                  <c:v>김상철</c:v>
                </c:pt>
                <c:pt idx="2">
                  <c:v>노경민</c:v>
                </c:pt>
                <c:pt idx="3">
                  <c:v>김상호</c:v>
                </c:pt>
                <c:pt idx="4">
                  <c:v>최미영</c:v>
                </c:pt>
              </c:strCache>
            </c:strRef>
          </c:cat>
          <c:val>
            <c:numRef>
              <c:f>차트!$E$3:$E$7</c:f>
              <c:numCache>
                <c:formatCode>#,##0_ </c:formatCode>
                <c:ptCount val="5"/>
                <c:pt idx="0">
                  <c:v>5145200</c:v>
                </c:pt>
                <c:pt idx="1">
                  <c:v>5226600</c:v>
                </c:pt>
                <c:pt idx="2">
                  <c:v>4090600</c:v>
                </c:pt>
                <c:pt idx="3">
                  <c:v>3059900</c:v>
                </c:pt>
                <c:pt idx="4">
                  <c:v>4069600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21664"/>
        <c:axId val="222356224"/>
      </c:barChart>
      <c:catAx>
        <c:axId val="22232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2356224"/>
        <c:crosses val="autoZero"/>
        <c:auto val="1"/>
        <c:lblAlgn val="ctr"/>
        <c:lblOffset val="100"/>
        <c:noMultiLvlLbl val="0"/>
      </c:catAx>
      <c:valAx>
        <c:axId val="22235622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22321664"/>
        <c:crosses val="autoZero"/>
        <c:crossBetween val="between"/>
      </c:valAx>
      <c:spPr>
        <a:gradFill flip="none"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path path="rect">
            <a:fillToRect l="50000" t="50000" r="50000" b="50000"/>
          </a:path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28575">
      <a:solidFill>
        <a:schemeClr val="accent2"/>
      </a:solidFill>
      <a:prstDash val="dash"/>
    </a:ln>
  </c:spPr>
  <c:txPr>
    <a:bodyPr/>
    <a:lstStyle/>
    <a:p>
      <a:pPr>
        <a:defRPr sz="1100">
          <a:latin typeface="돋움" panose="020B0600000101010101" pitchFamily="50" charset="-127"/>
          <a:ea typeface="돋움" panose="020B0600000101010101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7</xdr:col>
      <xdr:colOff>752475</xdr:colOff>
      <xdr:row>0</xdr:row>
      <xdr:rowOff>981075</xdr:rowOff>
    </xdr:to>
    <xdr:sp macro="" textlink="">
      <xdr:nvSpPr>
        <xdr:cNvPr id="2" name="십이각형 1"/>
        <xdr:cNvSpPr/>
      </xdr:nvSpPr>
      <xdr:spPr>
        <a:xfrm>
          <a:off x="762000" y="28575"/>
          <a:ext cx="6524625" cy="952500"/>
        </a:xfrm>
        <a:prstGeom prst="dodecagon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altLang="ko-KR" sz="2400" i="1">
              <a:latin typeface="굴림" panose="020B0600000101010101" pitchFamily="50" charset="-127"/>
              <a:ea typeface="굴림" panose="020B0600000101010101" pitchFamily="50" charset="-127"/>
            </a:rPr>
            <a:t>9</a:t>
          </a:r>
          <a:r>
            <a:rPr lang="ko-KR" altLang="en-US" sz="2400" i="1">
              <a:latin typeface="굴림" panose="020B0600000101010101" pitchFamily="50" charset="-127"/>
              <a:ea typeface="굴림" panose="020B0600000101010101" pitchFamily="50" charset="-127"/>
            </a:rPr>
            <a:t>월 고객관리대장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9</xdr:row>
      <xdr:rowOff>33338</xdr:rowOff>
    </xdr:from>
    <xdr:to>
      <xdr:col>7</xdr:col>
      <xdr:colOff>657224</xdr:colOff>
      <xdr:row>24</xdr:row>
      <xdr:rowOff>180976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664.601972916666" createdVersion="4" refreshedVersion="4" minRefreshableVersion="3" recordCount="10">
  <cacheSource type="worksheet">
    <worksheetSource ref="A2:G12" sheet="피벗테이블"/>
  </cacheSource>
  <cacheFields count="7">
    <cacheField name="지점" numFmtId="0">
      <sharedItems count="4">
        <s v="강북"/>
        <s v="강남"/>
        <s v="강동"/>
        <s v="강서"/>
      </sharedItems>
    </cacheField>
    <cacheField name="고객명" numFmtId="0">
      <sharedItems/>
    </cacheField>
    <cacheField name="고객등급" numFmtId="0">
      <sharedItems count="3">
        <s v="일반"/>
        <s v="골드"/>
        <s v="실버"/>
      </sharedItems>
    </cacheField>
    <cacheField name="당월 구입금액" numFmtId="41">
      <sharedItems containsSemiMixedTypes="0" containsString="0" containsNumber="1" containsInteger="1" minValue="800000" maxValue="2060000"/>
    </cacheField>
    <cacheField name="적립포인트" numFmtId="41">
      <sharedItems containsSemiMixedTypes="0" containsString="0" containsNumber="1" containsInteger="1" minValue="47500" maxValue="206000"/>
    </cacheField>
    <cacheField name="추가포인트" numFmtId="41">
      <sharedItems containsSemiMixedTypes="0" containsString="0" containsNumber="1" containsInteger="1" minValue="2300" maxValue="20600"/>
    </cacheField>
    <cacheField name="누적포인트" numFmtId="41">
      <sharedItems containsSemiMixedTypes="0" containsString="0" containsNumber="1" containsInteger="1" minValue="3059900" maxValue="5226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s v="정대식"/>
    <x v="0"/>
    <n v="1840000"/>
    <n v="92000"/>
    <n v="4600"/>
    <n v="3096600"/>
  </r>
  <r>
    <x v="1"/>
    <s v="김상철"/>
    <x v="1"/>
    <n v="2060000"/>
    <n v="206000"/>
    <n v="20600"/>
    <n v="5226600"/>
  </r>
  <r>
    <x v="2"/>
    <s v="조해진"/>
    <x v="0"/>
    <n v="1750000"/>
    <n v="87500"/>
    <n v="4300"/>
    <n v="3091800"/>
  </r>
  <r>
    <x v="0"/>
    <s v="박은혜"/>
    <x v="1"/>
    <n v="1320000"/>
    <n v="132000"/>
    <n v="13200"/>
    <n v="5145200"/>
  </r>
  <r>
    <x v="1"/>
    <s v="최미영"/>
    <x v="2"/>
    <n v="930000"/>
    <n v="65100"/>
    <n v="4500"/>
    <n v="4069600"/>
  </r>
  <r>
    <x v="0"/>
    <s v="김초롱"/>
    <x v="0"/>
    <n v="1450000"/>
    <n v="72500"/>
    <n v="3600"/>
    <n v="3076100"/>
  </r>
  <r>
    <x v="0"/>
    <s v="노경민"/>
    <x v="2"/>
    <n v="1210000"/>
    <n v="84700"/>
    <n v="5900"/>
    <n v="4090600"/>
  </r>
  <r>
    <x v="3"/>
    <s v="이인희"/>
    <x v="0"/>
    <n v="1160000"/>
    <n v="58000"/>
    <n v="2900"/>
    <n v="3060900"/>
  </r>
  <r>
    <x v="2"/>
    <s v="김상호"/>
    <x v="2"/>
    <n v="800000"/>
    <n v="56000"/>
    <n v="3900"/>
    <n v="3059900"/>
  </r>
  <r>
    <x v="3"/>
    <s v="최미리"/>
    <x v="0"/>
    <n v="950000"/>
    <n v="47500"/>
    <n v="2300"/>
    <n v="4049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E16" firstHeaderRow="1" firstDataRow="2" firstDataCol="2"/>
  <pivotFields count="7">
    <pivotField axis="axisRow" compact="0" outline="0" showAll="0">
      <items count="5">
        <item x="1"/>
        <item h="1" x="2"/>
        <item x="0"/>
        <item x="3"/>
        <item t="default"/>
      </items>
    </pivotField>
    <pivotField compact="0" outline="0" showAll="0"/>
    <pivotField axis="axisCol" compact="0" outline="0" showAll="0">
      <items count="4">
        <item x="1"/>
        <item x="2"/>
        <item x="0"/>
        <item t="default"/>
      </items>
    </pivotField>
    <pivotField compact="0" numFmtId="41" outline="0" showAll="0"/>
    <pivotField dataField="1" compact="0" numFmtId="41" outline="0" showAll="0"/>
    <pivotField dataField="1" compact="0" numFmtId="41" outline="0" showAll="0"/>
    <pivotField dataField="1" compact="0" numFmtId="41" outline="0" showAll="0"/>
  </pivotFields>
  <rowFields count="2">
    <field x="0"/>
    <field x="-2"/>
  </rowFields>
  <rowItems count="12">
    <i>
      <x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2"/>
  </colFields>
  <colItems count="3">
    <i>
      <x/>
    </i>
    <i>
      <x v="1"/>
    </i>
    <i>
      <x v="2"/>
    </i>
  </colItems>
  <dataFields count="3">
    <dataField name="평균 : 적립포인트" fld="4" subtotal="average" baseField="0" baseItem="0"/>
    <dataField name="평균 : 추가포인트" fld="5" subtotal="average" baseField="0" baseItem="0"/>
    <dataField name="평균 : 누적포인트" fld="6" subtotal="average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3.5" x14ac:dyDescent="0.3"/>
  <cols>
    <col min="1" max="2" width="9.625" style="1" customWidth="1"/>
    <col min="3" max="3" width="10.625" style="1" customWidth="1"/>
    <col min="4" max="4" width="15" style="1" bestFit="1" customWidth="1"/>
    <col min="5" max="7" width="13.625" style="1" customWidth="1"/>
    <col min="8" max="8" width="10.125" style="1" customWidth="1"/>
    <col min="9" max="9" width="14.75" style="1" customWidth="1"/>
    <col min="10" max="10" width="9" style="1"/>
    <col min="11" max="11" width="9.625" style="1" bestFit="1" customWidth="1"/>
    <col min="12" max="16384" width="9" style="1"/>
  </cols>
  <sheetData>
    <row r="1" spans="1:9" ht="80.099999999999994" customHeight="1" x14ac:dyDescent="0.3"/>
    <row r="2" spans="1:9" ht="18" customHeight="1" x14ac:dyDescent="0.3">
      <c r="A2" s="3" t="s">
        <v>3</v>
      </c>
      <c r="B2" s="3" t="s">
        <v>9</v>
      </c>
      <c r="C2" s="3" t="s">
        <v>10</v>
      </c>
      <c r="D2" s="3" t="s">
        <v>27</v>
      </c>
      <c r="E2" s="3" t="s">
        <v>12</v>
      </c>
      <c r="F2" s="3" t="s">
        <v>13</v>
      </c>
      <c r="G2" s="3" t="s">
        <v>11</v>
      </c>
      <c r="H2" s="3" t="s">
        <v>2</v>
      </c>
      <c r="I2" s="3" t="s">
        <v>0</v>
      </c>
    </row>
    <row r="3" spans="1:9" ht="18" customHeight="1" x14ac:dyDescent="0.3">
      <c r="A3" s="4" t="s">
        <v>4</v>
      </c>
      <c r="B3" s="5" t="s">
        <v>14</v>
      </c>
      <c r="C3" s="4" t="s">
        <v>24</v>
      </c>
      <c r="D3" s="9">
        <v>1840000</v>
      </c>
      <c r="E3" s="7">
        <f t="shared" ref="E3:E12" si="0">TRUNC(IF(C3="골드", D3*10%, IF(C3="실버", D3*7%, D3*5%)), -2)</f>
        <v>92000</v>
      </c>
      <c r="F3" s="10">
        <f t="shared" ref="F3:F12" si="1">TRUNC(IF(C3="골드", E3*10%, IF(C3="실버", E3*7%, E3*5%)), -2)</f>
        <v>4600</v>
      </c>
      <c r="G3" s="10">
        <v>3096600</v>
      </c>
      <c r="H3" s="8">
        <f>RANK(G3,$G$3:$G$12)</f>
        <v>6</v>
      </c>
      <c r="I3" s="4" t="str">
        <f>IF(F3&gt;=10000,"우수 고객","")</f>
        <v/>
      </c>
    </row>
    <row r="4" spans="1:9" ht="18" customHeight="1" x14ac:dyDescent="0.3">
      <c r="A4" s="4" t="s">
        <v>6</v>
      </c>
      <c r="B4" s="5" t="s">
        <v>15</v>
      </c>
      <c r="C4" s="4" t="s">
        <v>25</v>
      </c>
      <c r="D4" s="9">
        <v>2060000</v>
      </c>
      <c r="E4" s="7">
        <f t="shared" si="0"/>
        <v>206000</v>
      </c>
      <c r="F4" s="10">
        <f t="shared" si="1"/>
        <v>20600</v>
      </c>
      <c r="G4" s="10">
        <v>5226600</v>
      </c>
      <c r="H4" s="8">
        <f t="shared" ref="H4:H12" si="2">RANK(G4,$G$3:$G$12)</f>
        <v>1</v>
      </c>
      <c r="I4" s="4" t="str">
        <f t="shared" ref="I4:I12" si="3">IF(F4&gt;=10000,"우수 고객","")</f>
        <v>우수 고객</v>
      </c>
    </row>
    <row r="5" spans="1:9" ht="18" customHeight="1" x14ac:dyDescent="0.3">
      <c r="A5" s="4" t="s">
        <v>5</v>
      </c>
      <c r="B5" s="5" t="s">
        <v>16</v>
      </c>
      <c r="C5" s="4" t="s">
        <v>24</v>
      </c>
      <c r="D5" s="9">
        <v>1750000</v>
      </c>
      <c r="E5" s="7">
        <f t="shared" si="0"/>
        <v>87500</v>
      </c>
      <c r="F5" s="10">
        <f t="shared" si="1"/>
        <v>4300</v>
      </c>
      <c r="G5" s="10">
        <v>3091800</v>
      </c>
      <c r="H5" s="8">
        <f t="shared" si="2"/>
        <v>7</v>
      </c>
      <c r="I5" s="4" t="str">
        <f t="shared" si="3"/>
        <v/>
      </c>
    </row>
    <row r="6" spans="1:9" ht="18" customHeight="1" x14ac:dyDescent="0.3">
      <c r="A6" s="4" t="s">
        <v>4</v>
      </c>
      <c r="B6" s="5" t="s">
        <v>17</v>
      </c>
      <c r="C6" s="4" t="s">
        <v>25</v>
      </c>
      <c r="D6" s="9">
        <v>1320000</v>
      </c>
      <c r="E6" s="7">
        <f t="shared" si="0"/>
        <v>132000</v>
      </c>
      <c r="F6" s="10">
        <f t="shared" si="1"/>
        <v>13200</v>
      </c>
      <c r="G6" s="10">
        <v>5145200</v>
      </c>
      <c r="H6" s="8">
        <f t="shared" si="2"/>
        <v>2</v>
      </c>
      <c r="I6" s="4" t="str">
        <f t="shared" si="3"/>
        <v>우수 고객</v>
      </c>
    </row>
    <row r="7" spans="1:9" ht="18" customHeight="1" x14ac:dyDescent="0.3">
      <c r="A7" s="4" t="s">
        <v>6</v>
      </c>
      <c r="B7" s="5" t="s">
        <v>18</v>
      </c>
      <c r="C7" s="4" t="s">
        <v>26</v>
      </c>
      <c r="D7" s="9">
        <v>930000</v>
      </c>
      <c r="E7" s="7">
        <f t="shared" si="0"/>
        <v>65100</v>
      </c>
      <c r="F7" s="10">
        <f t="shared" si="1"/>
        <v>4500</v>
      </c>
      <c r="G7" s="10">
        <v>4069600</v>
      </c>
      <c r="H7" s="8">
        <f t="shared" si="2"/>
        <v>4</v>
      </c>
      <c r="I7" s="4" t="str">
        <f t="shared" si="3"/>
        <v/>
      </c>
    </row>
    <row r="8" spans="1:9" ht="18" customHeight="1" x14ac:dyDescent="0.3">
      <c r="A8" s="4" t="s">
        <v>4</v>
      </c>
      <c r="B8" s="5" t="s">
        <v>19</v>
      </c>
      <c r="C8" s="4" t="s">
        <v>24</v>
      </c>
      <c r="D8" s="9">
        <v>1450000</v>
      </c>
      <c r="E8" s="7">
        <f t="shared" si="0"/>
        <v>72500</v>
      </c>
      <c r="F8" s="10">
        <f t="shared" si="1"/>
        <v>3600</v>
      </c>
      <c r="G8" s="10">
        <v>3076100</v>
      </c>
      <c r="H8" s="8">
        <f t="shared" si="2"/>
        <v>8</v>
      </c>
      <c r="I8" s="4" t="str">
        <f t="shared" si="3"/>
        <v/>
      </c>
    </row>
    <row r="9" spans="1:9" ht="18" customHeight="1" x14ac:dyDescent="0.3">
      <c r="A9" s="4" t="s">
        <v>4</v>
      </c>
      <c r="B9" s="5" t="s">
        <v>20</v>
      </c>
      <c r="C9" s="4" t="s">
        <v>26</v>
      </c>
      <c r="D9" s="9">
        <v>1210000</v>
      </c>
      <c r="E9" s="7">
        <f t="shared" si="0"/>
        <v>84700</v>
      </c>
      <c r="F9" s="10">
        <f t="shared" si="1"/>
        <v>5900</v>
      </c>
      <c r="G9" s="10">
        <v>4090600</v>
      </c>
      <c r="H9" s="8">
        <f t="shared" si="2"/>
        <v>3</v>
      </c>
      <c r="I9" s="4" t="str">
        <f t="shared" si="3"/>
        <v/>
      </c>
    </row>
    <row r="10" spans="1:9" ht="18" customHeight="1" x14ac:dyDescent="0.3">
      <c r="A10" s="4" t="s">
        <v>7</v>
      </c>
      <c r="B10" s="5" t="s">
        <v>21</v>
      </c>
      <c r="C10" s="4" t="s">
        <v>24</v>
      </c>
      <c r="D10" s="9">
        <v>1160000</v>
      </c>
      <c r="E10" s="7">
        <f t="shared" si="0"/>
        <v>58000</v>
      </c>
      <c r="F10" s="10">
        <f t="shared" si="1"/>
        <v>2900</v>
      </c>
      <c r="G10" s="10">
        <v>3060900</v>
      </c>
      <c r="H10" s="8">
        <f t="shared" si="2"/>
        <v>9</v>
      </c>
      <c r="I10" s="4" t="str">
        <f t="shared" si="3"/>
        <v/>
      </c>
    </row>
    <row r="11" spans="1:9" ht="18" customHeight="1" x14ac:dyDescent="0.3">
      <c r="A11" s="4" t="s">
        <v>5</v>
      </c>
      <c r="B11" s="5" t="s">
        <v>22</v>
      </c>
      <c r="C11" s="4" t="s">
        <v>26</v>
      </c>
      <c r="D11" s="9">
        <v>800000</v>
      </c>
      <c r="E11" s="7">
        <f t="shared" si="0"/>
        <v>56000</v>
      </c>
      <c r="F11" s="10">
        <f t="shared" si="1"/>
        <v>3900</v>
      </c>
      <c r="G11" s="10">
        <v>3059900</v>
      </c>
      <c r="H11" s="8">
        <f t="shared" si="2"/>
        <v>10</v>
      </c>
      <c r="I11" s="4" t="str">
        <f t="shared" si="3"/>
        <v/>
      </c>
    </row>
    <row r="12" spans="1:9" ht="18" customHeight="1" x14ac:dyDescent="0.3">
      <c r="A12" s="4" t="s">
        <v>8</v>
      </c>
      <c r="B12" s="5" t="s">
        <v>23</v>
      </c>
      <c r="C12" s="4" t="s">
        <v>24</v>
      </c>
      <c r="D12" s="9">
        <v>950000</v>
      </c>
      <c r="E12" s="7">
        <f t="shared" si="0"/>
        <v>47500</v>
      </c>
      <c r="F12" s="10">
        <f t="shared" si="1"/>
        <v>2300</v>
      </c>
      <c r="G12" s="10">
        <v>4049800</v>
      </c>
      <c r="H12" s="8">
        <f t="shared" si="2"/>
        <v>5</v>
      </c>
      <c r="I12" s="4" t="str">
        <f t="shared" si="3"/>
        <v/>
      </c>
    </row>
    <row r="13" spans="1:9" ht="18" customHeight="1" x14ac:dyDescent="0.3">
      <c r="A13" s="40" t="s">
        <v>54</v>
      </c>
      <c r="B13" s="41"/>
      <c r="C13" s="41"/>
      <c r="D13" s="42"/>
      <c r="E13" s="38">
        <f>MAX(D3:D12)-MIN(D3:D12)</f>
        <v>1260000</v>
      </c>
      <c r="F13" s="38"/>
      <c r="G13" s="38"/>
      <c r="H13" s="37"/>
      <c r="I13" s="37"/>
    </row>
    <row r="14" spans="1:9" ht="18" customHeight="1" x14ac:dyDescent="0.3">
      <c r="A14" s="40" t="s">
        <v>52</v>
      </c>
      <c r="B14" s="41"/>
      <c r="C14" s="41"/>
      <c r="D14" s="42"/>
      <c r="E14" s="39">
        <f>DAVERAGE(A2:I12,E2,A2:A3)</f>
        <v>95300</v>
      </c>
      <c r="F14" s="39"/>
      <c r="G14" s="39"/>
      <c r="H14" s="37"/>
      <c r="I14" s="37"/>
    </row>
    <row r="15" spans="1:9" ht="18" customHeight="1" x14ac:dyDescent="0.3">
      <c r="A15" s="40" t="s">
        <v>53</v>
      </c>
      <c r="B15" s="41"/>
      <c r="C15" s="41"/>
      <c r="D15" s="42"/>
      <c r="E15" s="39">
        <f>LARGE(F3:F12,2)</f>
        <v>13200</v>
      </c>
      <c r="F15" s="39"/>
      <c r="G15" s="39"/>
      <c r="H15" s="37"/>
      <c r="I15" s="37"/>
    </row>
  </sheetData>
  <mergeCells count="7">
    <mergeCell ref="H13:I15"/>
    <mergeCell ref="E13:G13"/>
    <mergeCell ref="E14:G14"/>
    <mergeCell ref="E15:G15"/>
    <mergeCell ref="A13:D13"/>
    <mergeCell ref="A14:D14"/>
    <mergeCell ref="A15:D15"/>
  </mergeCells>
  <phoneticPr fontId="2" type="noConversion"/>
  <conditionalFormatting sqref="A3:I12">
    <cfRule type="expression" dxfId="2" priority="1">
      <formula>$A3="강서"</formula>
    </cfRule>
  </conditionalFormatting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RowHeight="16.5" outlineLevelRow="3" outlineLevelCol="1" x14ac:dyDescent="0.3"/>
  <cols>
    <col min="1" max="1" width="10.5" bestFit="1" customWidth="1"/>
    <col min="2" max="2" width="9.625" customWidth="1"/>
    <col min="3" max="3" width="13.625" customWidth="1"/>
    <col min="4" max="4" width="15" bestFit="1" customWidth="1" outlineLevel="1"/>
    <col min="5" max="7" width="13.625" customWidth="1" outlineLevel="1"/>
  </cols>
  <sheetData>
    <row r="2" spans="1:7" x14ac:dyDescent="0.3">
      <c r="A2" s="3" t="s">
        <v>28</v>
      </c>
      <c r="B2" s="3" t="s">
        <v>29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34</v>
      </c>
    </row>
    <row r="3" spans="1:7" outlineLevel="3" x14ac:dyDescent="0.3">
      <c r="A3" s="4" t="s">
        <v>38</v>
      </c>
      <c r="B3" s="5" t="s">
        <v>39</v>
      </c>
      <c r="C3" s="4" t="s">
        <v>40</v>
      </c>
      <c r="D3" s="7">
        <v>2060000</v>
      </c>
      <c r="E3" s="10">
        <v>206000</v>
      </c>
      <c r="F3" s="10">
        <v>20600</v>
      </c>
      <c r="G3" s="10">
        <v>5226600</v>
      </c>
    </row>
    <row r="4" spans="1:7" outlineLevel="3" x14ac:dyDescent="0.3">
      <c r="A4" s="4" t="s">
        <v>35</v>
      </c>
      <c r="B4" s="5" t="s">
        <v>43</v>
      </c>
      <c r="C4" s="4" t="s">
        <v>40</v>
      </c>
      <c r="D4" s="7">
        <v>1320000</v>
      </c>
      <c r="E4" s="10">
        <v>132000</v>
      </c>
      <c r="F4" s="10">
        <v>13200</v>
      </c>
      <c r="G4" s="10">
        <v>5145200</v>
      </c>
    </row>
    <row r="5" spans="1:7" outlineLevel="2" x14ac:dyDescent="0.3">
      <c r="A5" s="4"/>
      <c r="B5" s="5"/>
      <c r="C5" s="11" t="s">
        <v>59</v>
      </c>
      <c r="D5" s="7"/>
      <c r="E5" s="10"/>
      <c r="F5" s="10">
        <f>SUBTOTAL(4,F3:F4)</f>
        <v>20600</v>
      </c>
      <c r="G5" s="10">
        <f>SUBTOTAL(4,G3:G4)</f>
        <v>5226600</v>
      </c>
    </row>
    <row r="6" spans="1:7" outlineLevel="1" x14ac:dyDescent="0.3">
      <c r="A6" s="4"/>
      <c r="B6" s="5"/>
      <c r="C6" s="11" t="s">
        <v>55</v>
      </c>
      <c r="D6" s="7">
        <f>SUBTOTAL(1,D3:D4)</f>
        <v>1690000</v>
      </c>
      <c r="E6" s="10">
        <f>SUBTOTAL(1,E3:E4)</f>
        <v>169000</v>
      </c>
      <c r="F6" s="10"/>
      <c r="G6" s="10"/>
    </row>
    <row r="7" spans="1:7" outlineLevel="3" x14ac:dyDescent="0.3">
      <c r="A7" s="4" t="s">
        <v>38</v>
      </c>
      <c r="B7" s="5" t="s">
        <v>44</v>
      </c>
      <c r="C7" s="4" t="s">
        <v>45</v>
      </c>
      <c r="D7" s="7">
        <v>930000</v>
      </c>
      <c r="E7" s="10">
        <v>65100</v>
      </c>
      <c r="F7" s="10">
        <v>4500</v>
      </c>
      <c r="G7" s="10">
        <v>4069600</v>
      </c>
    </row>
    <row r="8" spans="1:7" outlineLevel="3" x14ac:dyDescent="0.3">
      <c r="A8" s="4" t="s">
        <v>35</v>
      </c>
      <c r="B8" s="5" t="s">
        <v>47</v>
      </c>
      <c r="C8" s="4" t="s">
        <v>45</v>
      </c>
      <c r="D8" s="7">
        <v>1210000</v>
      </c>
      <c r="E8" s="10">
        <v>84700</v>
      </c>
      <c r="F8" s="10">
        <v>5900</v>
      </c>
      <c r="G8" s="10">
        <v>4090600</v>
      </c>
    </row>
    <row r="9" spans="1:7" outlineLevel="3" x14ac:dyDescent="0.3">
      <c r="A9" s="4" t="s">
        <v>41</v>
      </c>
      <c r="B9" s="5" t="s">
        <v>50</v>
      </c>
      <c r="C9" s="4" t="s">
        <v>45</v>
      </c>
      <c r="D9" s="7">
        <v>800000</v>
      </c>
      <c r="E9" s="10">
        <v>56000</v>
      </c>
      <c r="F9" s="10">
        <v>3900</v>
      </c>
      <c r="G9" s="10">
        <v>3059900</v>
      </c>
    </row>
    <row r="10" spans="1:7" outlineLevel="2" x14ac:dyDescent="0.3">
      <c r="A10" s="4"/>
      <c r="B10" s="5"/>
      <c r="C10" s="11" t="s">
        <v>60</v>
      </c>
      <c r="D10" s="7"/>
      <c r="E10" s="10"/>
      <c r="F10" s="10">
        <f>SUBTOTAL(4,F7:F9)</f>
        <v>5900</v>
      </c>
      <c r="G10" s="10">
        <f>SUBTOTAL(4,G7:G9)</f>
        <v>4090600</v>
      </c>
    </row>
    <row r="11" spans="1:7" outlineLevel="1" x14ac:dyDescent="0.3">
      <c r="A11" s="4"/>
      <c r="B11" s="5"/>
      <c r="C11" s="11" t="s">
        <v>56</v>
      </c>
      <c r="D11" s="7">
        <f>SUBTOTAL(1,D7:D9)</f>
        <v>980000</v>
      </c>
      <c r="E11" s="10">
        <f>SUBTOTAL(1,E7:E9)</f>
        <v>68600</v>
      </c>
      <c r="F11" s="10"/>
      <c r="G11" s="10"/>
    </row>
    <row r="12" spans="1:7" outlineLevel="3" x14ac:dyDescent="0.3">
      <c r="A12" s="4" t="s">
        <v>35</v>
      </c>
      <c r="B12" s="5" t="s">
        <v>36</v>
      </c>
      <c r="C12" s="4" t="s">
        <v>37</v>
      </c>
      <c r="D12" s="7">
        <v>1840000</v>
      </c>
      <c r="E12" s="10">
        <v>92000</v>
      </c>
      <c r="F12" s="10">
        <v>4600</v>
      </c>
      <c r="G12" s="10">
        <v>3096600</v>
      </c>
    </row>
    <row r="13" spans="1:7" outlineLevel="3" x14ac:dyDescent="0.3">
      <c r="A13" s="4" t="s">
        <v>41</v>
      </c>
      <c r="B13" s="5" t="s">
        <v>42</v>
      </c>
      <c r="C13" s="4" t="s">
        <v>37</v>
      </c>
      <c r="D13" s="7">
        <v>1750000</v>
      </c>
      <c r="E13" s="10">
        <v>87500</v>
      </c>
      <c r="F13" s="10">
        <v>4300</v>
      </c>
      <c r="G13" s="10">
        <v>3091800</v>
      </c>
    </row>
    <row r="14" spans="1:7" outlineLevel="3" x14ac:dyDescent="0.3">
      <c r="A14" s="4" t="s">
        <v>35</v>
      </c>
      <c r="B14" s="5" t="s">
        <v>46</v>
      </c>
      <c r="C14" s="4" t="s">
        <v>37</v>
      </c>
      <c r="D14" s="7">
        <v>1450000</v>
      </c>
      <c r="E14" s="10">
        <v>72500</v>
      </c>
      <c r="F14" s="10">
        <v>3600</v>
      </c>
      <c r="G14" s="10">
        <v>3076100</v>
      </c>
    </row>
    <row r="15" spans="1:7" outlineLevel="3" x14ac:dyDescent="0.3">
      <c r="A15" s="4" t="s">
        <v>48</v>
      </c>
      <c r="B15" s="5" t="s">
        <v>49</v>
      </c>
      <c r="C15" s="4" t="s">
        <v>37</v>
      </c>
      <c r="D15" s="7">
        <v>1160000</v>
      </c>
      <c r="E15" s="10">
        <v>58000</v>
      </c>
      <c r="F15" s="10">
        <v>2900</v>
      </c>
      <c r="G15" s="10">
        <v>3060900</v>
      </c>
    </row>
    <row r="16" spans="1:7" outlineLevel="3" x14ac:dyDescent="0.3">
      <c r="A16" s="4" t="s">
        <v>48</v>
      </c>
      <c r="B16" s="5" t="s">
        <v>51</v>
      </c>
      <c r="C16" s="4" t="s">
        <v>37</v>
      </c>
      <c r="D16" s="7">
        <v>950000</v>
      </c>
      <c r="E16" s="10">
        <v>47500</v>
      </c>
      <c r="F16" s="10">
        <v>2300</v>
      </c>
      <c r="G16" s="10">
        <v>4049800</v>
      </c>
    </row>
    <row r="17" spans="1:7" outlineLevel="2" x14ac:dyDescent="0.3">
      <c r="A17" s="12"/>
      <c r="B17" s="13"/>
      <c r="C17" s="14" t="s">
        <v>61</v>
      </c>
      <c r="D17" s="15"/>
      <c r="E17" s="16"/>
      <c r="F17" s="16">
        <f>SUBTOTAL(4,F12:F16)</f>
        <v>4600</v>
      </c>
      <c r="G17" s="16">
        <f>SUBTOTAL(4,G12:G16)</f>
        <v>4049800</v>
      </c>
    </row>
    <row r="18" spans="1:7" outlineLevel="1" x14ac:dyDescent="0.3">
      <c r="A18" s="12"/>
      <c r="B18" s="13"/>
      <c r="C18" s="14" t="s">
        <v>57</v>
      </c>
      <c r="D18" s="15">
        <f>SUBTOTAL(1,D12:D16)</f>
        <v>1430000</v>
      </c>
      <c r="E18" s="16">
        <f>SUBTOTAL(1,E12:E16)</f>
        <v>71500</v>
      </c>
      <c r="F18" s="16"/>
      <c r="G18" s="16"/>
    </row>
    <row r="19" spans="1:7" x14ac:dyDescent="0.3">
      <c r="A19" s="12"/>
      <c r="B19" s="13"/>
      <c r="C19" s="14" t="s">
        <v>62</v>
      </c>
      <c r="D19" s="15"/>
      <c r="E19" s="16"/>
      <c r="F19" s="16">
        <f>SUBTOTAL(4,F3:F16)</f>
        <v>20600</v>
      </c>
      <c r="G19" s="16">
        <f>SUBTOTAL(4,G3:G16)</f>
        <v>5226600</v>
      </c>
    </row>
    <row r="20" spans="1:7" x14ac:dyDescent="0.3">
      <c r="A20" s="12"/>
      <c r="B20" s="13"/>
      <c r="C20" s="14" t="s">
        <v>58</v>
      </c>
      <c r="D20" s="15">
        <f>SUBTOTAL(1,D3:D16)</f>
        <v>1347000</v>
      </c>
      <c r="E20" s="16">
        <f>SUBTOTAL(1,E3:E16)</f>
        <v>90130</v>
      </c>
      <c r="F20" s="16"/>
      <c r="G20" s="16"/>
    </row>
  </sheetData>
  <sortState ref="A3:G12">
    <sortCondition ref="C3:C12"/>
  </sortState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F24" sqref="F24"/>
    </sheetView>
  </sheetViews>
  <sheetFormatPr defaultRowHeight="16.5" x14ac:dyDescent="0.3"/>
  <cols>
    <col min="1" max="1" width="9.625" customWidth="1"/>
    <col min="2" max="4" width="15" bestFit="1" customWidth="1"/>
    <col min="5" max="7" width="13.625" customWidth="1"/>
  </cols>
  <sheetData>
    <row r="2" spans="1:7" x14ac:dyDescent="0.3">
      <c r="A2" s="3" t="s">
        <v>28</v>
      </c>
      <c r="B2" s="3" t="s">
        <v>29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34</v>
      </c>
    </row>
    <row r="3" spans="1:7" x14ac:dyDescent="0.3">
      <c r="A3" s="4" t="s">
        <v>35</v>
      </c>
      <c r="B3" s="5" t="s">
        <v>36</v>
      </c>
      <c r="C3" s="4" t="s">
        <v>37</v>
      </c>
      <c r="D3" s="6">
        <v>1840000</v>
      </c>
      <c r="E3" s="6">
        <v>92000</v>
      </c>
      <c r="F3" s="6">
        <v>4600</v>
      </c>
      <c r="G3" s="6">
        <v>3096600</v>
      </c>
    </row>
    <row r="4" spans="1:7" x14ac:dyDescent="0.3">
      <c r="A4" s="4" t="s">
        <v>38</v>
      </c>
      <c r="B4" s="5" t="s">
        <v>39</v>
      </c>
      <c r="C4" s="4" t="s">
        <v>40</v>
      </c>
      <c r="D4" s="6">
        <v>2060000</v>
      </c>
      <c r="E4" s="6">
        <v>206000</v>
      </c>
      <c r="F4" s="6">
        <v>20600</v>
      </c>
      <c r="G4" s="6">
        <v>5226600</v>
      </c>
    </row>
    <row r="5" spans="1:7" x14ac:dyDescent="0.3">
      <c r="A5" s="4" t="s">
        <v>41</v>
      </c>
      <c r="B5" s="5" t="s">
        <v>42</v>
      </c>
      <c r="C5" s="4" t="s">
        <v>37</v>
      </c>
      <c r="D5" s="6">
        <v>1750000</v>
      </c>
      <c r="E5" s="6">
        <v>87500</v>
      </c>
      <c r="F5" s="6">
        <v>4300</v>
      </c>
      <c r="G5" s="6">
        <v>3091800</v>
      </c>
    </row>
    <row r="6" spans="1:7" x14ac:dyDescent="0.3">
      <c r="A6" s="4" t="s">
        <v>35</v>
      </c>
      <c r="B6" s="5" t="s">
        <v>43</v>
      </c>
      <c r="C6" s="4" t="s">
        <v>40</v>
      </c>
      <c r="D6" s="6">
        <v>1320000</v>
      </c>
      <c r="E6" s="6">
        <v>132000</v>
      </c>
      <c r="F6" s="6">
        <v>13200</v>
      </c>
      <c r="G6" s="6">
        <v>5145200</v>
      </c>
    </row>
    <row r="7" spans="1:7" x14ac:dyDescent="0.3">
      <c r="A7" s="4" t="s">
        <v>38</v>
      </c>
      <c r="B7" s="5" t="s">
        <v>44</v>
      </c>
      <c r="C7" s="4" t="s">
        <v>45</v>
      </c>
      <c r="D7" s="6">
        <v>930000</v>
      </c>
      <c r="E7" s="6">
        <v>65100</v>
      </c>
      <c r="F7" s="6">
        <v>4500</v>
      </c>
      <c r="G7" s="6">
        <v>4069600</v>
      </c>
    </row>
    <row r="8" spans="1:7" x14ac:dyDescent="0.3">
      <c r="A8" s="4" t="s">
        <v>35</v>
      </c>
      <c r="B8" s="5" t="s">
        <v>46</v>
      </c>
      <c r="C8" s="4" t="s">
        <v>37</v>
      </c>
      <c r="D8" s="6">
        <v>1450000</v>
      </c>
      <c r="E8" s="6">
        <v>72500</v>
      </c>
      <c r="F8" s="6">
        <v>3600</v>
      </c>
      <c r="G8" s="6">
        <v>3076100</v>
      </c>
    </row>
    <row r="9" spans="1:7" x14ac:dyDescent="0.3">
      <c r="A9" s="4" t="s">
        <v>35</v>
      </c>
      <c r="B9" s="5" t="s">
        <v>47</v>
      </c>
      <c r="C9" s="4" t="s">
        <v>45</v>
      </c>
      <c r="D9" s="6">
        <v>1210000</v>
      </c>
      <c r="E9" s="6">
        <v>84700</v>
      </c>
      <c r="F9" s="6">
        <v>5900</v>
      </c>
      <c r="G9" s="6">
        <v>4090600</v>
      </c>
    </row>
    <row r="10" spans="1:7" x14ac:dyDescent="0.3">
      <c r="A10" s="4" t="s">
        <v>48</v>
      </c>
      <c r="B10" s="5" t="s">
        <v>49</v>
      </c>
      <c r="C10" s="4" t="s">
        <v>37</v>
      </c>
      <c r="D10" s="6">
        <v>1160000</v>
      </c>
      <c r="E10" s="6">
        <v>58000</v>
      </c>
      <c r="F10" s="6">
        <v>2900</v>
      </c>
      <c r="G10" s="6">
        <v>3060900</v>
      </c>
    </row>
    <row r="11" spans="1:7" x14ac:dyDescent="0.3">
      <c r="A11" s="4" t="s">
        <v>41</v>
      </c>
      <c r="B11" s="5" t="s">
        <v>50</v>
      </c>
      <c r="C11" s="4" t="s">
        <v>45</v>
      </c>
      <c r="D11" s="6">
        <v>800000</v>
      </c>
      <c r="E11" s="6">
        <v>56000</v>
      </c>
      <c r="F11" s="6">
        <v>3900</v>
      </c>
      <c r="G11" s="6">
        <v>3059900</v>
      </c>
    </row>
    <row r="12" spans="1:7" x14ac:dyDescent="0.3">
      <c r="A12" s="4" t="s">
        <v>48</v>
      </c>
      <c r="B12" s="5" t="s">
        <v>51</v>
      </c>
      <c r="C12" s="4" t="s">
        <v>37</v>
      </c>
      <c r="D12" s="6">
        <v>950000</v>
      </c>
      <c r="E12" s="6">
        <v>47500</v>
      </c>
      <c r="F12" s="6">
        <v>2300</v>
      </c>
      <c r="G12" s="6">
        <v>4049800</v>
      </c>
    </row>
    <row r="14" spans="1:7" x14ac:dyDescent="0.3">
      <c r="A14" s="3" t="s">
        <v>1</v>
      </c>
    </row>
    <row r="15" spans="1:7" x14ac:dyDescent="0.3">
      <c r="A15" s="2" t="b">
        <f>OR(C3="골드",G3&gt;=4000000)</f>
        <v>0</v>
      </c>
    </row>
    <row r="18" spans="1:5" x14ac:dyDescent="0.3">
      <c r="A18" s="3" t="s">
        <v>28</v>
      </c>
      <c r="B18" s="3" t="s">
        <v>29</v>
      </c>
      <c r="C18" s="3" t="s">
        <v>31</v>
      </c>
      <c r="D18" s="3" t="s">
        <v>32</v>
      </c>
      <c r="E18" s="3" t="s">
        <v>33</v>
      </c>
    </row>
    <row r="19" spans="1:5" x14ac:dyDescent="0.3">
      <c r="A19" s="4" t="s">
        <v>38</v>
      </c>
      <c r="B19" s="5" t="s">
        <v>39</v>
      </c>
      <c r="C19" s="6">
        <v>2060000</v>
      </c>
      <c r="D19" s="6">
        <v>206000</v>
      </c>
      <c r="E19" s="6">
        <v>20600</v>
      </c>
    </row>
    <row r="20" spans="1:5" x14ac:dyDescent="0.3">
      <c r="A20" s="4" t="s">
        <v>35</v>
      </c>
      <c r="B20" s="5" t="s">
        <v>43</v>
      </c>
      <c r="C20" s="6">
        <v>1320000</v>
      </c>
      <c r="D20" s="6">
        <v>132000</v>
      </c>
      <c r="E20" s="6">
        <v>13200</v>
      </c>
    </row>
    <row r="21" spans="1:5" x14ac:dyDescent="0.3">
      <c r="A21" s="4" t="s">
        <v>38</v>
      </c>
      <c r="B21" s="5" t="s">
        <v>44</v>
      </c>
      <c r="C21" s="6">
        <v>930000</v>
      </c>
      <c r="D21" s="6">
        <v>65100</v>
      </c>
      <c r="E21" s="6">
        <v>4500</v>
      </c>
    </row>
    <row r="22" spans="1:5" x14ac:dyDescent="0.3">
      <c r="A22" s="4" t="s">
        <v>35</v>
      </c>
      <c r="B22" s="5" t="s">
        <v>47</v>
      </c>
      <c r="C22" s="6">
        <v>1210000</v>
      </c>
      <c r="D22" s="6">
        <v>84700</v>
      </c>
      <c r="E22" s="6">
        <v>5900</v>
      </c>
    </row>
    <row r="23" spans="1:5" x14ac:dyDescent="0.3">
      <c r="A23" s="4" t="s">
        <v>48</v>
      </c>
      <c r="B23" s="5" t="s">
        <v>51</v>
      </c>
      <c r="C23" s="6">
        <v>950000</v>
      </c>
      <c r="D23" s="6">
        <v>47500</v>
      </c>
      <c r="E23" s="6">
        <v>2300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22"/>
  <sheetViews>
    <sheetView showGridLines="0" workbookViewId="0">
      <selection activeCell="G18" sqref="G18"/>
    </sheetView>
  </sheetViews>
  <sheetFormatPr defaultRowHeight="16.5" outlineLevelRow="1" outlineLevelCol="1" x14ac:dyDescent="0.3"/>
  <cols>
    <col min="3" max="3" width="6.875" customWidth="1"/>
    <col min="4" max="4" width="26" bestFit="1" customWidth="1" outlineLevel="1"/>
    <col min="5" max="5" width="24.875" bestFit="1" customWidth="1" outlineLevel="1"/>
    <col min="6" max="6" width="26" bestFit="1" customWidth="1" outlineLevel="1"/>
  </cols>
  <sheetData>
    <row r="1" spans="2:6" ht="17.25" thickBot="1" x14ac:dyDescent="0.35"/>
    <row r="2" spans="2:6" x14ac:dyDescent="0.3">
      <c r="B2" s="22" t="s">
        <v>74</v>
      </c>
      <c r="C2" s="23"/>
      <c r="D2" s="29"/>
      <c r="E2" s="29"/>
      <c r="F2" s="29"/>
    </row>
    <row r="3" spans="2:6" collapsed="1" x14ac:dyDescent="0.3">
      <c r="B3" s="21"/>
      <c r="C3" s="21"/>
      <c r="D3" s="30" t="s">
        <v>76</v>
      </c>
      <c r="E3" s="30" t="s">
        <v>71</v>
      </c>
      <c r="F3" s="30" t="s">
        <v>73</v>
      </c>
    </row>
    <row r="4" spans="2:6" ht="27" hidden="1" outlineLevel="1" x14ac:dyDescent="0.3">
      <c r="B4" s="25"/>
      <c r="C4" s="25"/>
      <c r="D4" s="18"/>
      <c r="E4" s="32" t="s">
        <v>72</v>
      </c>
      <c r="F4" s="32" t="s">
        <v>72</v>
      </c>
    </row>
    <row r="5" spans="2:6" x14ac:dyDescent="0.3">
      <c r="B5" s="26" t="s">
        <v>75</v>
      </c>
      <c r="C5" s="27"/>
      <c r="D5" s="24"/>
      <c r="E5" s="24"/>
      <c r="F5" s="24"/>
    </row>
    <row r="6" spans="2:6" outlineLevel="1" x14ac:dyDescent="0.3">
      <c r="B6" s="25"/>
      <c r="C6" s="25" t="s">
        <v>63</v>
      </c>
      <c r="D6" s="19">
        <v>1840000</v>
      </c>
      <c r="E6" s="31">
        <v>1935800</v>
      </c>
      <c r="F6" s="31">
        <v>1714200</v>
      </c>
    </row>
    <row r="7" spans="2:6" outlineLevel="1" x14ac:dyDescent="0.3">
      <c r="B7" s="25"/>
      <c r="C7" s="25" t="s">
        <v>64</v>
      </c>
      <c r="D7" s="19">
        <v>1320000</v>
      </c>
      <c r="E7" s="31">
        <v>1415800</v>
      </c>
      <c r="F7" s="31">
        <v>1194200</v>
      </c>
    </row>
    <row r="8" spans="2:6" outlineLevel="1" x14ac:dyDescent="0.3">
      <c r="B8" s="25"/>
      <c r="C8" s="25" t="s">
        <v>65</v>
      </c>
      <c r="D8" s="19">
        <v>1450000</v>
      </c>
      <c r="E8" s="31">
        <v>1545800</v>
      </c>
      <c r="F8" s="31">
        <v>1324200</v>
      </c>
    </row>
    <row r="9" spans="2:6" outlineLevel="1" x14ac:dyDescent="0.3">
      <c r="B9" s="25"/>
      <c r="C9" s="25" t="s">
        <v>66</v>
      </c>
      <c r="D9" s="19">
        <v>1210000</v>
      </c>
      <c r="E9" s="31">
        <v>1305800</v>
      </c>
      <c r="F9" s="31">
        <v>1084200</v>
      </c>
    </row>
    <row r="10" spans="2:6" x14ac:dyDescent="0.3">
      <c r="B10" s="26" t="s">
        <v>77</v>
      </c>
      <c r="C10" s="27"/>
      <c r="D10" s="24"/>
      <c r="E10" s="24"/>
      <c r="F10" s="24"/>
    </row>
    <row r="11" spans="2:6" outlineLevel="1" x14ac:dyDescent="0.3">
      <c r="B11" s="25"/>
      <c r="C11" s="25" t="s">
        <v>67</v>
      </c>
      <c r="D11" s="19">
        <v>4600</v>
      </c>
      <c r="E11" s="19">
        <v>4800</v>
      </c>
      <c r="F11" s="19">
        <v>4200</v>
      </c>
    </row>
    <row r="12" spans="2:6" outlineLevel="1" x14ac:dyDescent="0.3">
      <c r="B12" s="25"/>
      <c r="C12" s="25" t="s">
        <v>68</v>
      </c>
      <c r="D12" s="19">
        <v>13200</v>
      </c>
      <c r="E12" s="19">
        <v>14100</v>
      </c>
      <c r="F12" s="19">
        <v>11900</v>
      </c>
    </row>
    <row r="13" spans="2:6" outlineLevel="1" x14ac:dyDescent="0.3">
      <c r="B13" s="25"/>
      <c r="C13" s="25" t="s">
        <v>69</v>
      </c>
      <c r="D13" s="19">
        <v>3600</v>
      </c>
      <c r="E13" s="19">
        <v>3800</v>
      </c>
      <c r="F13" s="19">
        <v>3300</v>
      </c>
    </row>
    <row r="14" spans="2:6" ht="17.25" outlineLevel="1" thickBot="1" x14ac:dyDescent="0.35">
      <c r="B14" s="28"/>
      <c r="C14" s="28" t="s">
        <v>70</v>
      </c>
      <c r="D14" s="20">
        <v>5900</v>
      </c>
      <c r="E14" s="20">
        <v>6300</v>
      </c>
      <c r="F14" s="20">
        <v>5300</v>
      </c>
    </row>
    <row r="15" spans="2:6" x14ac:dyDescent="0.3">
      <c r="B15" t="s">
        <v>78</v>
      </c>
    </row>
    <row r="16" spans="2:6" x14ac:dyDescent="0.3">
      <c r="B16" t="s">
        <v>79</v>
      </c>
    </row>
    <row r="17" spans="2:6" x14ac:dyDescent="0.3">
      <c r="B17" t="s">
        <v>80</v>
      </c>
    </row>
    <row r="19" spans="2:6" x14ac:dyDescent="0.3">
      <c r="E19" s="17"/>
      <c r="F19" s="17"/>
    </row>
    <row r="20" spans="2:6" x14ac:dyDescent="0.3">
      <c r="E20" s="17"/>
      <c r="F20" s="17"/>
    </row>
    <row r="21" spans="2:6" x14ac:dyDescent="0.3">
      <c r="E21" s="17"/>
      <c r="F21" s="17"/>
    </row>
    <row r="22" spans="2:6" x14ac:dyDescent="0.3">
      <c r="E22" s="17"/>
      <c r="F22" s="17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2" width="9.625" customWidth="1"/>
    <col min="3" max="3" width="10.625" customWidth="1"/>
    <col min="4" max="4" width="15" bestFit="1" customWidth="1"/>
    <col min="5" max="7" width="13.625" customWidth="1"/>
  </cols>
  <sheetData>
    <row r="2" spans="1:7" x14ac:dyDescent="0.3">
      <c r="A2" s="3" t="s">
        <v>28</v>
      </c>
      <c r="B2" s="3" t="s">
        <v>29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34</v>
      </c>
    </row>
    <row r="3" spans="1:7" x14ac:dyDescent="0.3">
      <c r="A3" s="4" t="s">
        <v>38</v>
      </c>
      <c r="B3" s="5" t="s">
        <v>39</v>
      </c>
      <c r="C3" s="4" t="s">
        <v>40</v>
      </c>
      <c r="D3" s="6">
        <v>2060000</v>
      </c>
      <c r="E3" s="6">
        <f t="shared" ref="E3:E12" si="0">IF(C3="골드", D3*10%, IF(C3="실버", D3*7%, D3*5%))</f>
        <v>206000</v>
      </c>
      <c r="F3" s="6">
        <f>TRUNC(IF(C3="골드",E3*10%,IF(C3="실버",E3*7%,E3*5%)),-2)</f>
        <v>20600</v>
      </c>
      <c r="G3" s="6">
        <v>5226600</v>
      </c>
    </row>
    <row r="4" spans="1:7" x14ac:dyDescent="0.3">
      <c r="A4" s="4" t="s">
        <v>38</v>
      </c>
      <c r="B4" s="5" t="s">
        <v>44</v>
      </c>
      <c r="C4" s="4" t="s">
        <v>45</v>
      </c>
      <c r="D4" s="6">
        <v>930000</v>
      </c>
      <c r="E4" s="6">
        <f t="shared" si="0"/>
        <v>65100.000000000007</v>
      </c>
      <c r="F4" s="6">
        <f t="shared" ref="F4:F12" si="1">TRUNC(IF(C4="골드",E4*10%,IF(C4="실버",E4*7%,E4*5%)),-2)</f>
        <v>4500</v>
      </c>
      <c r="G4" s="6">
        <v>4069600</v>
      </c>
    </row>
    <row r="5" spans="1:7" x14ac:dyDescent="0.3">
      <c r="A5" s="4" t="s">
        <v>41</v>
      </c>
      <c r="B5" s="5" t="s">
        <v>42</v>
      </c>
      <c r="C5" s="4" t="s">
        <v>37</v>
      </c>
      <c r="D5" s="6">
        <v>1750000</v>
      </c>
      <c r="E5" s="6">
        <f t="shared" si="0"/>
        <v>87500</v>
      </c>
      <c r="F5" s="6">
        <f t="shared" si="1"/>
        <v>4300</v>
      </c>
      <c r="G5" s="6">
        <v>3091800</v>
      </c>
    </row>
    <row r="6" spans="1:7" x14ac:dyDescent="0.3">
      <c r="A6" s="4" t="s">
        <v>41</v>
      </c>
      <c r="B6" s="5" t="s">
        <v>50</v>
      </c>
      <c r="C6" s="4" t="s">
        <v>45</v>
      </c>
      <c r="D6" s="6">
        <v>800000</v>
      </c>
      <c r="E6" s="6">
        <f t="shared" si="0"/>
        <v>56000.000000000007</v>
      </c>
      <c r="F6" s="6">
        <f t="shared" si="1"/>
        <v>3900</v>
      </c>
      <c r="G6" s="6">
        <v>3059900</v>
      </c>
    </row>
    <row r="7" spans="1:7" x14ac:dyDescent="0.3">
      <c r="A7" s="4" t="s">
        <v>35</v>
      </c>
      <c r="B7" s="5" t="s">
        <v>36</v>
      </c>
      <c r="C7" s="4" t="s">
        <v>37</v>
      </c>
      <c r="D7" s="6">
        <v>1840000</v>
      </c>
      <c r="E7" s="6">
        <f t="shared" si="0"/>
        <v>92000</v>
      </c>
      <c r="F7" s="6">
        <f t="shared" si="1"/>
        <v>4600</v>
      </c>
      <c r="G7" s="6">
        <v>3096600</v>
      </c>
    </row>
    <row r="8" spans="1:7" x14ac:dyDescent="0.3">
      <c r="A8" s="4" t="s">
        <v>35</v>
      </c>
      <c r="B8" s="5" t="s">
        <v>43</v>
      </c>
      <c r="C8" s="4" t="s">
        <v>40</v>
      </c>
      <c r="D8" s="6">
        <v>1320000</v>
      </c>
      <c r="E8" s="6">
        <f t="shared" si="0"/>
        <v>132000</v>
      </c>
      <c r="F8" s="6">
        <f t="shared" si="1"/>
        <v>13200</v>
      </c>
      <c r="G8" s="6">
        <v>5145200</v>
      </c>
    </row>
    <row r="9" spans="1:7" x14ac:dyDescent="0.3">
      <c r="A9" s="4" t="s">
        <v>35</v>
      </c>
      <c r="B9" s="5" t="s">
        <v>46</v>
      </c>
      <c r="C9" s="4" t="s">
        <v>37</v>
      </c>
      <c r="D9" s="6">
        <v>1450000</v>
      </c>
      <c r="E9" s="6">
        <f t="shared" si="0"/>
        <v>72500</v>
      </c>
      <c r="F9" s="6">
        <f t="shared" si="1"/>
        <v>3600</v>
      </c>
      <c r="G9" s="6">
        <v>3076100</v>
      </c>
    </row>
    <row r="10" spans="1:7" x14ac:dyDescent="0.3">
      <c r="A10" s="4" t="s">
        <v>35</v>
      </c>
      <c r="B10" s="5" t="s">
        <v>47</v>
      </c>
      <c r="C10" s="4" t="s">
        <v>45</v>
      </c>
      <c r="D10" s="6">
        <v>1210000</v>
      </c>
      <c r="E10" s="6">
        <f t="shared" si="0"/>
        <v>84700.000000000015</v>
      </c>
      <c r="F10" s="6">
        <f t="shared" si="1"/>
        <v>5900</v>
      </c>
      <c r="G10" s="6">
        <v>4090600</v>
      </c>
    </row>
    <row r="11" spans="1:7" x14ac:dyDescent="0.3">
      <c r="A11" s="4" t="s">
        <v>48</v>
      </c>
      <c r="B11" s="5" t="s">
        <v>49</v>
      </c>
      <c r="C11" s="4" t="s">
        <v>37</v>
      </c>
      <c r="D11" s="6">
        <v>1160000</v>
      </c>
      <c r="E11" s="6">
        <f t="shared" si="0"/>
        <v>58000</v>
      </c>
      <c r="F11" s="6">
        <f t="shared" si="1"/>
        <v>2900</v>
      </c>
      <c r="G11" s="6">
        <v>3060900</v>
      </c>
    </row>
    <row r="12" spans="1:7" x14ac:dyDescent="0.3">
      <c r="A12" s="4" t="s">
        <v>48</v>
      </c>
      <c r="B12" s="5" t="s">
        <v>51</v>
      </c>
      <c r="C12" s="4" t="s">
        <v>37</v>
      </c>
      <c r="D12" s="6">
        <v>950000</v>
      </c>
      <c r="E12" s="6">
        <f t="shared" si="0"/>
        <v>47500</v>
      </c>
      <c r="F12" s="6">
        <f t="shared" si="1"/>
        <v>2300</v>
      </c>
      <c r="G12" s="6">
        <v>4049800</v>
      </c>
    </row>
  </sheetData>
  <scenarios current="1" sqref="F7:F10">
    <scenario name="당월 구입금액 95800 증가" locked="1" count="4" user="Windows User" comment="만든 사람 Windows User 날짜 2019-07-18">
      <inputCells r="D7" val="1935800" numFmtId="41"/>
      <inputCells r="D8" val="1415800" numFmtId="41"/>
      <inputCells r="D9" val="1545800" numFmtId="41"/>
      <inputCells r="D10" val="1305800" numFmtId="41"/>
    </scenario>
    <scenario name="당월 구입금액 125800 감소" locked="1" count="4" user="Windows User" comment="만든 사람 Windows User 날짜 2019-07-18">
      <inputCells r="D7" val="1714200" numFmtId="41"/>
      <inputCells r="D8" val="1194200" numFmtId="41"/>
      <inputCells r="D9" val="1324200" numFmtId="41"/>
      <inputCells r="D10" val="1084200" numFmtId="41"/>
    </scenario>
  </scenarios>
  <sortState ref="A3:G12">
    <sortCondition ref="A2"/>
  </sortState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F17" sqref="F17"/>
    </sheetView>
  </sheetViews>
  <sheetFormatPr defaultRowHeight="16.5" x14ac:dyDescent="0.3"/>
  <cols>
    <col min="1" max="1" width="16.375" customWidth="1"/>
    <col min="2" max="5" width="18.625" customWidth="1"/>
    <col min="6" max="13" width="9.625" customWidth="1"/>
  </cols>
  <sheetData>
    <row r="3" spans="1:5" x14ac:dyDescent="0.3">
      <c r="A3" s="33"/>
      <c r="B3" s="33"/>
      <c r="C3" s="34" t="s">
        <v>30</v>
      </c>
      <c r="D3" s="33"/>
      <c r="E3" s="33"/>
    </row>
    <row r="4" spans="1:5" x14ac:dyDescent="0.3">
      <c r="A4" s="34" t="s">
        <v>28</v>
      </c>
      <c r="B4" s="34" t="s">
        <v>87</v>
      </c>
      <c r="C4" s="35" t="s">
        <v>40</v>
      </c>
      <c r="D4" s="35" t="s">
        <v>45</v>
      </c>
      <c r="E4" s="35" t="s">
        <v>37</v>
      </c>
    </row>
    <row r="5" spans="1:5" x14ac:dyDescent="0.3">
      <c r="A5" s="43" t="s">
        <v>38</v>
      </c>
      <c r="B5" s="35" t="s">
        <v>82</v>
      </c>
      <c r="C5" s="36">
        <v>206000</v>
      </c>
      <c r="D5" s="36">
        <v>65100</v>
      </c>
      <c r="E5" s="36" t="s">
        <v>88</v>
      </c>
    </row>
    <row r="6" spans="1:5" x14ac:dyDescent="0.3">
      <c r="A6" s="44"/>
      <c r="B6" s="35" t="s">
        <v>83</v>
      </c>
      <c r="C6" s="36">
        <v>20600</v>
      </c>
      <c r="D6" s="36">
        <v>4500</v>
      </c>
      <c r="E6" s="36" t="s">
        <v>88</v>
      </c>
    </row>
    <row r="7" spans="1:5" x14ac:dyDescent="0.3">
      <c r="A7" s="44"/>
      <c r="B7" s="35" t="s">
        <v>85</v>
      </c>
      <c r="C7" s="36">
        <v>5226600</v>
      </c>
      <c r="D7" s="36">
        <v>4069600</v>
      </c>
      <c r="E7" s="36" t="s">
        <v>88</v>
      </c>
    </row>
    <row r="8" spans="1:5" x14ac:dyDescent="0.3">
      <c r="A8" s="43" t="s">
        <v>35</v>
      </c>
      <c r="B8" s="35" t="s">
        <v>82</v>
      </c>
      <c r="C8" s="36">
        <v>132000</v>
      </c>
      <c r="D8" s="36">
        <v>84700</v>
      </c>
      <c r="E8" s="36">
        <v>82250</v>
      </c>
    </row>
    <row r="9" spans="1:5" x14ac:dyDescent="0.3">
      <c r="A9" s="44"/>
      <c r="B9" s="35" t="s">
        <v>83</v>
      </c>
      <c r="C9" s="36">
        <v>13200</v>
      </c>
      <c r="D9" s="36">
        <v>5900</v>
      </c>
      <c r="E9" s="36">
        <v>4100</v>
      </c>
    </row>
    <row r="10" spans="1:5" x14ac:dyDescent="0.3">
      <c r="A10" s="44"/>
      <c r="B10" s="35" t="s">
        <v>85</v>
      </c>
      <c r="C10" s="36">
        <v>5145200</v>
      </c>
      <c r="D10" s="36">
        <v>4090600</v>
      </c>
      <c r="E10" s="36">
        <v>3086350</v>
      </c>
    </row>
    <row r="11" spans="1:5" x14ac:dyDescent="0.3">
      <c r="A11" s="43" t="s">
        <v>48</v>
      </c>
      <c r="B11" s="35" t="s">
        <v>82</v>
      </c>
      <c r="C11" s="36" t="s">
        <v>88</v>
      </c>
      <c r="D11" s="36" t="s">
        <v>88</v>
      </c>
      <c r="E11" s="36">
        <v>52750</v>
      </c>
    </row>
    <row r="12" spans="1:5" x14ac:dyDescent="0.3">
      <c r="A12" s="44"/>
      <c r="B12" s="35" t="s">
        <v>83</v>
      </c>
      <c r="C12" s="36" t="s">
        <v>88</v>
      </c>
      <c r="D12" s="36" t="s">
        <v>88</v>
      </c>
      <c r="E12" s="36">
        <v>2600</v>
      </c>
    </row>
    <row r="13" spans="1:5" x14ac:dyDescent="0.3">
      <c r="A13" s="44"/>
      <c r="B13" s="35" t="s">
        <v>85</v>
      </c>
      <c r="C13" s="36" t="s">
        <v>88</v>
      </c>
      <c r="D13" s="36" t="s">
        <v>88</v>
      </c>
      <c r="E13" s="36">
        <v>3555350</v>
      </c>
    </row>
    <row r="14" spans="1:5" x14ac:dyDescent="0.3">
      <c r="A14" s="43" t="s">
        <v>81</v>
      </c>
      <c r="B14" s="44"/>
      <c r="C14" s="36">
        <v>169000</v>
      </c>
      <c r="D14" s="36">
        <v>74900</v>
      </c>
      <c r="E14" s="36">
        <v>67500</v>
      </c>
    </row>
    <row r="15" spans="1:5" x14ac:dyDescent="0.3">
      <c r="A15" s="43" t="s">
        <v>84</v>
      </c>
      <c r="B15" s="44"/>
      <c r="C15" s="36">
        <v>16900</v>
      </c>
      <c r="D15" s="36">
        <v>5200</v>
      </c>
      <c r="E15" s="36">
        <v>3350</v>
      </c>
    </row>
    <row r="16" spans="1:5" x14ac:dyDescent="0.3">
      <c r="A16" s="43" t="s">
        <v>86</v>
      </c>
      <c r="B16" s="44"/>
      <c r="C16" s="36">
        <v>5185900</v>
      </c>
      <c r="D16" s="36">
        <v>4080100</v>
      </c>
      <c r="E16" s="36">
        <v>3320850</v>
      </c>
    </row>
  </sheetData>
  <mergeCells count="6">
    <mergeCell ref="A16:B16"/>
    <mergeCell ref="A5:A7"/>
    <mergeCell ref="A8:A10"/>
    <mergeCell ref="A11:A13"/>
    <mergeCell ref="A14:B14"/>
    <mergeCell ref="A15:B15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2" width="9.625" customWidth="1"/>
    <col min="3" max="3" width="10.625" customWidth="1"/>
    <col min="4" max="4" width="15" bestFit="1" customWidth="1"/>
    <col min="5" max="7" width="13.625" customWidth="1"/>
  </cols>
  <sheetData>
    <row r="2" spans="1:7" x14ac:dyDescent="0.3">
      <c r="A2" s="3" t="s">
        <v>28</v>
      </c>
      <c r="B2" s="3" t="s">
        <v>29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34</v>
      </c>
    </row>
    <row r="3" spans="1:7" x14ac:dyDescent="0.3">
      <c r="A3" s="4" t="s">
        <v>35</v>
      </c>
      <c r="B3" s="5" t="s">
        <v>36</v>
      </c>
      <c r="C3" s="4" t="s">
        <v>37</v>
      </c>
      <c r="D3" s="6">
        <v>1840000</v>
      </c>
      <c r="E3" s="6">
        <v>92000</v>
      </c>
      <c r="F3" s="6">
        <v>4600</v>
      </c>
      <c r="G3" s="6">
        <v>3096600</v>
      </c>
    </row>
    <row r="4" spans="1:7" x14ac:dyDescent="0.3">
      <c r="A4" s="4" t="s">
        <v>38</v>
      </c>
      <c r="B4" s="5" t="s">
        <v>39</v>
      </c>
      <c r="C4" s="4" t="s">
        <v>40</v>
      </c>
      <c r="D4" s="6">
        <v>2060000</v>
      </c>
      <c r="E4" s="6">
        <v>206000</v>
      </c>
      <c r="F4" s="6">
        <v>20600</v>
      </c>
      <c r="G4" s="6">
        <v>5226600</v>
      </c>
    </row>
    <row r="5" spans="1:7" x14ac:dyDescent="0.3">
      <c r="A5" s="4" t="s">
        <v>41</v>
      </c>
      <c r="B5" s="5" t="s">
        <v>42</v>
      </c>
      <c r="C5" s="4" t="s">
        <v>37</v>
      </c>
      <c r="D5" s="6">
        <v>1750000</v>
      </c>
      <c r="E5" s="6">
        <v>87500</v>
      </c>
      <c r="F5" s="6">
        <v>4300</v>
      </c>
      <c r="G5" s="6">
        <v>3091800</v>
      </c>
    </row>
    <row r="6" spans="1:7" x14ac:dyDescent="0.3">
      <c r="A6" s="4" t="s">
        <v>35</v>
      </c>
      <c r="B6" s="5" t="s">
        <v>43</v>
      </c>
      <c r="C6" s="4" t="s">
        <v>40</v>
      </c>
      <c r="D6" s="6">
        <v>1320000</v>
      </c>
      <c r="E6" s="6">
        <v>132000</v>
      </c>
      <c r="F6" s="6">
        <v>13200</v>
      </c>
      <c r="G6" s="6">
        <v>5145200</v>
      </c>
    </row>
    <row r="7" spans="1:7" x14ac:dyDescent="0.3">
      <c r="A7" s="4" t="s">
        <v>38</v>
      </c>
      <c r="B7" s="5" t="s">
        <v>44</v>
      </c>
      <c r="C7" s="4" t="s">
        <v>45</v>
      </c>
      <c r="D7" s="6">
        <v>930000</v>
      </c>
      <c r="E7" s="6">
        <v>65100</v>
      </c>
      <c r="F7" s="6">
        <v>4500</v>
      </c>
      <c r="G7" s="6">
        <v>4069600</v>
      </c>
    </row>
    <row r="8" spans="1:7" x14ac:dyDescent="0.3">
      <c r="A8" s="4" t="s">
        <v>35</v>
      </c>
      <c r="B8" s="5" t="s">
        <v>46</v>
      </c>
      <c r="C8" s="4" t="s">
        <v>37</v>
      </c>
      <c r="D8" s="6">
        <v>1450000</v>
      </c>
      <c r="E8" s="6">
        <v>72500</v>
      </c>
      <c r="F8" s="6">
        <v>3600</v>
      </c>
      <c r="G8" s="6">
        <v>3076100</v>
      </c>
    </row>
    <row r="9" spans="1:7" x14ac:dyDescent="0.3">
      <c r="A9" s="4" t="s">
        <v>35</v>
      </c>
      <c r="B9" s="5" t="s">
        <v>47</v>
      </c>
      <c r="C9" s="4" t="s">
        <v>45</v>
      </c>
      <c r="D9" s="6">
        <v>1210000</v>
      </c>
      <c r="E9" s="6">
        <v>84700</v>
      </c>
      <c r="F9" s="6">
        <v>5900</v>
      </c>
      <c r="G9" s="6">
        <v>4090600</v>
      </c>
    </row>
    <row r="10" spans="1:7" x14ac:dyDescent="0.3">
      <c r="A10" s="4" t="s">
        <v>48</v>
      </c>
      <c r="B10" s="5" t="s">
        <v>49</v>
      </c>
      <c r="C10" s="4" t="s">
        <v>37</v>
      </c>
      <c r="D10" s="6">
        <v>1160000</v>
      </c>
      <c r="E10" s="6">
        <v>58000</v>
      </c>
      <c r="F10" s="6">
        <v>2900</v>
      </c>
      <c r="G10" s="6">
        <v>3060900</v>
      </c>
    </row>
    <row r="11" spans="1:7" x14ac:dyDescent="0.3">
      <c r="A11" s="4" t="s">
        <v>41</v>
      </c>
      <c r="B11" s="5" t="s">
        <v>50</v>
      </c>
      <c r="C11" s="4" t="s">
        <v>45</v>
      </c>
      <c r="D11" s="6">
        <v>800000</v>
      </c>
      <c r="E11" s="6">
        <v>56000</v>
      </c>
      <c r="F11" s="6">
        <v>3900</v>
      </c>
      <c r="G11" s="6">
        <v>3059900</v>
      </c>
    </row>
    <row r="12" spans="1:7" x14ac:dyDescent="0.3">
      <c r="A12" s="4" t="s">
        <v>48</v>
      </c>
      <c r="B12" s="5" t="s">
        <v>51</v>
      </c>
      <c r="C12" s="4" t="s">
        <v>37</v>
      </c>
      <c r="D12" s="6">
        <v>950000</v>
      </c>
      <c r="E12" s="6">
        <v>47500</v>
      </c>
      <c r="F12" s="6">
        <v>2300</v>
      </c>
      <c r="G12" s="6">
        <v>4049800</v>
      </c>
    </row>
  </sheetData>
  <sortState ref="A17:G26">
    <sortCondition ref="C17"/>
  </sortState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I26" sqref="I26"/>
    </sheetView>
  </sheetViews>
  <sheetFormatPr defaultRowHeight="16.5" x14ac:dyDescent="0.3"/>
  <cols>
    <col min="1" max="3" width="10.625" customWidth="1"/>
    <col min="4" max="5" width="15.625" customWidth="1"/>
  </cols>
  <sheetData>
    <row r="2" spans="1:5" x14ac:dyDescent="0.3">
      <c r="A2" s="3" t="s">
        <v>28</v>
      </c>
      <c r="B2" s="3" t="s">
        <v>29</v>
      </c>
      <c r="C2" s="3" t="s">
        <v>30</v>
      </c>
      <c r="D2" s="3" t="s">
        <v>31</v>
      </c>
      <c r="E2" s="3" t="s">
        <v>34</v>
      </c>
    </row>
    <row r="3" spans="1:5" x14ac:dyDescent="0.3">
      <c r="A3" s="4" t="s">
        <v>35</v>
      </c>
      <c r="B3" s="5" t="s">
        <v>43</v>
      </c>
      <c r="C3" s="4" t="s">
        <v>40</v>
      </c>
      <c r="D3" s="7">
        <v>1320000</v>
      </c>
      <c r="E3" s="7">
        <v>5145200</v>
      </c>
    </row>
    <row r="4" spans="1:5" x14ac:dyDescent="0.3">
      <c r="A4" s="4" t="s">
        <v>38</v>
      </c>
      <c r="B4" s="5" t="s">
        <v>39</v>
      </c>
      <c r="C4" s="4" t="s">
        <v>40</v>
      </c>
      <c r="D4" s="7">
        <v>2060000</v>
      </c>
      <c r="E4" s="7">
        <v>5226600</v>
      </c>
    </row>
    <row r="5" spans="1:5" x14ac:dyDescent="0.3">
      <c r="A5" s="4" t="s">
        <v>35</v>
      </c>
      <c r="B5" s="5" t="s">
        <v>47</v>
      </c>
      <c r="C5" s="4" t="s">
        <v>45</v>
      </c>
      <c r="D5" s="7">
        <v>1210000</v>
      </c>
      <c r="E5" s="7">
        <v>4090600</v>
      </c>
    </row>
    <row r="6" spans="1:5" x14ac:dyDescent="0.3">
      <c r="A6" s="4" t="s">
        <v>41</v>
      </c>
      <c r="B6" s="5" t="s">
        <v>50</v>
      </c>
      <c r="C6" s="4" t="s">
        <v>45</v>
      </c>
      <c r="D6" s="7">
        <v>800000</v>
      </c>
      <c r="E6" s="7">
        <v>3059900</v>
      </c>
    </row>
    <row r="7" spans="1:5" x14ac:dyDescent="0.3">
      <c r="A7" s="4" t="s">
        <v>38</v>
      </c>
      <c r="B7" s="5" t="s">
        <v>44</v>
      </c>
      <c r="C7" s="4" t="s">
        <v>45</v>
      </c>
      <c r="D7" s="7">
        <v>930000</v>
      </c>
      <c r="E7" s="7">
        <v>4069600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고객관리대장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B형</dc:subject>
  <dc:creator>장한수</dc:creator>
  <cp:lastModifiedBy>서희종</cp:lastModifiedBy>
  <dcterms:created xsi:type="dcterms:W3CDTF">2014-12-10T01:47:46Z</dcterms:created>
  <dcterms:modified xsi:type="dcterms:W3CDTF">2019-08-20T05:06:57Z</dcterms:modified>
</cp:coreProperties>
</file>