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15" yWindow="585" windowWidth="21705" windowHeight="10605"/>
  </bookViews>
  <sheets>
    <sheet name="과일음료분석" sheetId="1" r:id="rId1"/>
    <sheet name="부분합" sheetId="9" r:id="rId2"/>
    <sheet name="필터" sheetId="3" r:id="rId3"/>
    <sheet name="시나리오 요약" sheetId="10" r:id="rId4"/>
    <sheet name="시나리오" sheetId="8" r:id="rId5"/>
    <sheet name="피벗테이블 정답" sheetId="11" r:id="rId6"/>
    <sheet name="피벗테이블" sheetId="5" r:id="rId7"/>
    <sheet name="차트" sheetId="6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A15" i="3" l="1"/>
  <c r="E1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E21" i="9" l="1"/>
  <c r="C21" i="9"/>
  <c r="E19" i="9"/>
  <c r="C19" i="9"/>
  <c r="E14" i="9"/>
  <c r="C14" i="9"/>
  <c r="E9" i="9"/>
  <c r="C9" i="9"/>
  <c r="E5" i="9"/>
  <c r="C5" i="9"/>
  <c r="G22" i="9"/>
  <c r="F22" i="9"/>
  <c r="D22" i="9"/>
  <c r="G20" i="9"/>
  <c r="F20" i="9"/>
  <c r="D20" i="9"/>
  <c r="G15" i="9"/>
  <c r="F15" i="9"/>
  <c r="D15" i="9"/>
  <c r="G10" i="9"/>
  <c r="F10" i="9"/>
  <c r="D10" i="9"/>
  <c r="G6" i="9"/>
  <c r="F6" i="9"/>
  <c r="D6" i="9"/>
  <c r="E15" i="1" l="1"/>
  <c r="E14" i="1"/>
  <c r="G12" i="8" l="1"/>
  <c r="F12" i="8"/>
  <c r="D12" i="8"/>
  <c r="G11" i="8"/>
  <c r="F11" i="8"/>
  <c r="D11" i="8"/>
  <c r="G10" i="8"/>
  <c r="F10" i="8"/>
  <c r="D10" i="8"/>
  <c r="G9" i="8"/>
  <c r="F9" i="8"/>
  <c r="D9" i="8"/>
  <c r="G8" i="8"/>
  <c r="F8" i="8"/>
  <c r="D8" i="8"/>
  <c r="G7" i="8"/>
  <c r="F7" i="8"/>
  <c r="D7" i="8"/>
  <c r="G6" i="8"/>
  <c r="F6" i="8"/>
  <c r="D6" i="8"/>
  <c r="G5" i="8"/>
  <c r="F5" i="8"/>
  <c r="D5" i="8"/>
  <c r="G4" i="8"/>
  <c r="F4" i="8"/>
  <c r="D4" i="8"/>
  <c r="G3" i="8"/>
  <c r="F3" i="8"/>
  <c r="D3" i="8"/>
</calcChain>
</file>

<file path=xl/sharedStrings.xml><?xml version="1.0" encoding="utf-8"?>
<sst xmlns="http://schemas.openxmlformats.org/spreadsheetml/2006/main" count="221" uniqueCount="67">
  <si>
    <t>순위</t>
    <phoneticPr fontId="4" type="noConversion"/>
  </si>
  <si>
    <t>비고</t>
    <phoneticPr fontId="4" type="noConversion"/>
  </si>
  <si>
    <t>조건</t>
    <phoneticPr fontId="2" type="noConversion"/>
  </si>
  <si>
    <t>매입수량</t>
    <phoneticPr fontId="2" type="noConversion"/>
  </si>
  <si>
    <t>매출수량</t>
    <phoneticPr fontId="2" type="noConversion"/>
  </si>
  <si>
    <t>매입액</t>
    <phoneticPr fontId="2" type="noConversion"/>
  </si>
  <si>
    <t>매출액</t>
    <phoneticPr fontId="2" type="noConversion"/>
  </si>
  <si>
    <t>매출총이익</t>
    <phoneticPr fontId="2" type="noConversion"/>
  </si>
  <si>
    <t>오렌지</t>
    <phoneticPr fontId="2" type="noConversion"/>
  </si>
  <si>
    <t>블루베리</t>
    <phoneticPr fontId="2" type="noConversion"/>
  </si>
  <si>
    <t>딸기</t>
    <phoneticPr fontId="2" type="noConversion"/>
  </si>
  <si>
    <t>수박</t>
    <phoneticPr fontId="2" type="noConversion"/>
  </si>
  <si>
    <t>지점</t>
    <phoneticPr fontId="2" type="noConversion"/>
  </si>
  <si>
    <t>행신동</t>
    <phoneticPr fontId="2" type="noConversion"/>
  </si>
  <si>
    <t>주교동</t>
    <phoneticPr fontId="2" type="noConversion"/>
  </si>
  <si>
    <t>원흥동</t>
    <phoneticPr fontId="2" type="noConversion"/>
  </si>
  <si>
    <t>고양동</t>
    <phoneticPr fontId="2" type="noConversion"/>
  </si>
  <si>
    <t>원재료</t>
    <phoneticPr fontId="2" type="noConversion"/>
  </si>
  <si>
    <t>원재료</t>
  </si>
  <si>
    <t>지점</t>
  </si>
  <si>
    <t>매입수량</t>
  </si>
  <si>
    <t>매입액</t>
  </si>
  <si>
    <t>매출수량</t>
  </si>
  <si>
    <t>매출액</t>
  </si>
  <si>
    <t>매출총이익</t>
  </si>
  <si>
    <t>오렌지</t>
  </si>
  <si>
    <t>행신동</t>
  </si>
  <si>
    <t>딸기</t>
  </si>
  <si>
    <t>주교동</t>
  </si>
  <si>
    <t>블루베리</t>
  </si>
  <si>
    <t>원흥동</t>
  </si>
  <si>
    <t>수박</t>
  </si>
  <si>
    <t>고양동</t>
  </si>
  <si>
    <t>'지점'이 "행신동"인 '매출액'의 평균</t>
    <phoneticPr fontId="2" type="noConversion"/>
  </si>
  <si>
    <t>'매입액'의 최대값-최소값 차이</t>
    <phoneticPr fontId="2" type="noConversion"/>
  </si>
  <si>
    <t>'매입수량' 중 세 번째로 큰 값</t>
    <phoneticPr fontId="2" type="noConversion"/>
  </si>
  <si>
    <t>고양동 최대값</t>
  </si>
  <si>
    <t>원흥동 최대값</t>
  </si>
  <si>
    <t>주교동 최대값</t>
  </si>
  <si>
    <t>행신동 최대값</t>
  </si>
  <si>
    <t>전체 최대값</t>
  </si>
  <si>
    <t>고양동 평균</t>
  </si>
  <si>
    <t>원흥동 평균</t>
  </si>
  <si>
    <t>주교동 평균</t>
  </si>
  <si>
    <t>행신동 평균</t>
  </si>
  <si>
    <t>전체 평균</t>
  </si>
  <si>
    <t>$E$3</t>
  </si>
  <si>
    <t>$E$6</t>
  </si>
  <si>
    <t>$E$7</t>
  </si>
  <si>
    <t>$G$3</t>
  </si>
  <si>
    <t>$G$6</t>
  </si>
  <si>
    <t>$G$7</t>
  </si>
  <si>
    <t>매출수량 245 증가</t>
  </si>
  <si>
    <t>만든 사람 Windows User 날짜 2019-07-18</t>
  </si>
  <si>
    <t>매출수량 213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</si>
  <si>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</si>
  <si>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</si>
  <si>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</si>
  <si>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</si>
  <si>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</si>
  <si>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</si>
  <si>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</si>
  <si>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총합계</t>
  </si>
  <si>
    <t>평균 : 매입액</t>
  </si>
  <si>
    <t>평균 : 매출액</t>
  </si>
  <si>
    <t>***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</si>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</sst>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위&quot;"/>
    <numFmt numFmtId="177" formatCode="#,##0_ "/>
    <numFmt numFmtId="178" formatCode="#,##0&quot;잔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1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0" xfId="2" applyNumberFormat="1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41" fontId="0" fillId="5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3">
    <dxf>
      <alignment horizontal="right" readingOrder="0"/>
    </dxf>
    <dxf>
      <numFmt numFmtId="177" formatCode="#,##0_ "/>
    </dxf>
    <dxf>
      <font>
        <b/>
        <i val="0"/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0" i="1">
                <a:latin typeface="궁서" panose="02030600000101010101" pitchFamily="18" charset="-127"/>
                <a:ea typeface="궁서" panose="02030600000101010101" pitchFamily="18" charset="-127"/>
              </a:defRPr>
            </a:pPr>
            <a:r>
              <a:rPr lang="ko-KR" sz="1800" b="0" i="1">
                <a:latin typeface="궁서" panose="02030600000101010101" pitchFamily="18" charset="-127"/>
                <a:ea typeface="궁서" panose="02030600000101010101" pitchFamily="18" charset="-127"/>
              </a:rPr>
              <a:t>딸기 및 블루베리 스무디 분석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매출액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딸기</c:v>
                </c:pt>
                <c:pt idx="1">
                  <c:v>딸기</c:v>
                </c:pt>
                <c:pt idx="2">
                  <c:v>딸기</c:v>
                </c:pt>
                <c:pt idx="3">
                  <c:v>블루베리</c:v>
                </c:pt>
                <c:pt idx="4">
                  <c:v>블루베리</c:v>
                </c:pt>
              </c:strCache>
            </c:strRef>
          </c:cat>
          <c:val>
            <c:numRef>
              <c:f>차트!$D$3:$D$7</c:f>
              <c:numCache>
                <c:formatCode>_(* #,##0_);_(* \(#,##0\);_(* "-"_);_(@_)</c:formatCode>
                <c:ptCount val="5"/>
                <c:pt idx="0">
                  <c:v>3262000</c:v>
                </c:pt>
                <c:pt idx="1">
                  <c:v>2607500</c:v>
                </c:pt>
                <c:pt idx="2">
                  <c:v>3115000</c:v>
                </c:pt>
                <c:pt idx="3">
                  <c:v>2288000</c:v>
                </c:pt>
                <c:pt idx="4">
                  <c:v>2016000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매출총이익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딸기</c:v>
                </c:pt>
                <c:pt idx="1">
                  <c:v>딸기</c:v>
                </c:pt>
                <c:pt idx="2">
                  <c:v>딸기</c:v>
                </c:pt>
                <c:pt idx="3">
                  <c:v>블루베리</c:v>
                </c:pt>
                <c:pt idx="4">
                  <c:v>블루베리</c:v>
                </c:pt>
              </c:strCache>
            </c:strRef>
          </c:cat>
          <c:val>
            <c:numRef>
              <c:f>차트!$E$3:$E$7</c:f>
              <c:numCache>
                <c:formatCode>_(* #,##0_);_(* \(#,##0\);_(* "-"_);_(@_)</c:formatCode>
                <c:ptCount val="5"/>
                <c:pt idx="0">
                  <c:v>2143600</c:v>
                </c:pt>
                <c:pt idx="1">
                  <c:v>1713500</c:v>
                </c:pt>
                <c:pt idx="2">
                  <c:v>2047000</c:v>
                </c:pt>
                <c:pt idx="3">
                  <c:v>1501500</c:v>
                </c:pt>
                <c:pt idx="4">
                  <c:v>1323000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31200"/>
        <c:axId val="169732736"/>
      </c:barChart>
      <c:catAx>
        <c:axId val="16973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732736"/>
        <c:crosses val="autoZero"/>
        <c:auto val="1"/>
        <c:lblAlgn val="ctr"/>
        <c:lblOffset val="100"/>
        <c:noMultiLvlLbl val="0"/>
      </c:catAx>
      <c:valAx>
        <c:axId val="16973273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69731200"/>
        <c:crosses val="autoZero"/>
        <c:crossBetween val="between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31750" cmpd="sng">
      <a:solidFill>
        <a:srgbClr val="92D050"/>
      </a:solidFill>
      <a:prstDash val="dash"/>
    </a:ln>
  </c:spPr>
  <c:txPr>
    <a:bodyPr/>
    <a:lstStyle/>
    <a:p>
      <a:pPr>
        <a:defRPr sz="1100">
          <a:latin typeface="돋움" panose="020B0600000101010101" pitchFamily="50" charset="-127"/>
          <a:ea typeface="돋움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38099</xdr:rowOff>
    </xdr:from>
    <xdr:to>
      <xdr:col>7</xdr:col>
      <xdr:colOff>704850</xdr:colOff>
      <xdr:row>0</xdr:row>
      <xdr:rowOff>981074</xdr:rowOff>
    </xdr:to>
    <xdr:sp macro="" textlink="">
      <xdr:nvSpPr>
        <xdr:cNvPr id="2" name="육각형 1"/>
        <xdr:cNvSpPr/>
      </xdr:nvSpPr>
      <xdr:spPr>
        <a:xfrm>
          <a:off x="828675" y="38099"/>
          <a:ext cx="6153150" cy="942975"/>
        </a:xfrm>
        <a:prstGeom prst="hexago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800" i="1">
              <a:latin typeface="돋움" panose="020B0600000101010101" pitchFamily="50" charset="-127"/>
              <a:ea typeface="돋움" panose="020B0600000101010101" pitchFamily="50" charset="-127"/>
            </a:rPr>
            <a:t>스무디 제품 판매 분석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9</xdr:row>
      <xdr:rowOff>28575</xdr:rowOff>
    </xdr:from>
    <xdr:to>
      <xdr:col>6</xdr:col>
      <xdr:colOff>657224</xdr:colOff>
      <xdr:row>25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664.645828935187" createdVersion="4" refreshedVersion="4" minRefreshableVersion="3" recordCount="10">
  <cacheSource type="worksheet">
    <worksheetSource ref="A2:G12" sheet="피벗테이블"/>
  </cacheSource>
  <cacheFields count="7">
    <cacheField name="원재료" numFmtId="0">
      <sharedItems count="4">
        <s v="오렌지"/>
        <s v="딸기"/>
        <s v="블루베리"/>
        <s v="수박"/>
      </sharedItems>
    </cacheField>
    <cacheField name="지점" numFmtId="0">
      <sharedItems count="4">
        <s v="행신동"/>
        <s v="주교동"/>
        <s v="원흥동"/>
        <s v="고양동"/>
      </sharedItems>
    </cacheField>
    <cacheField name="매입수량" numFmtId="41">
      <sharedItems containsSemiMixedTypes="0" containsString="0" containsNumber="1" containsInteger="1" minValue="660" maxValue="1300"/>
    </cacheField>
    <cacheField name="매입액" numFmtId="41">
      <sharedItems containsSemiMixedTypes="0" containsString="0" containsNumber="1" containsInteger="1" minValue="726000" maxValue="1300000"/>
    </cacheField>
    <cacheField name="매출수량" numFmtId="41">
      <sharedItems containsSemiMixedTypes="0" containsString="0" containsNumber="1" containsInteger="1" minValue="630" maxValue="1135"/>
    </cacheField>
    <cacheField name="매출액" numFmtId="41">
      <sharedItems containsSemiMixedTypes="0" containsString="0" containsNumber="1" containsInteger="1" minValue="2016000" maxValue="3876000"/>
    </cacheField>
    <cacheField name="매출총이익" numFmtId="41">
      <sharedItems containsSemiMixedTypes="0" containsString="0" containsNumber="1" containsInteger="1" minValue="1323000" maxValue="280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n v="1150"/>
    <n v="1150000"/>
    <n v="998"/>
    <n v="2994000"/>
    <n v="1996000"/>
  </r>
  <r>
    <x v="1"/>
    <x v="1"/>
    <n v="950"/>
    <n v="1140000"/>
    <n v="932"/>
    <n v="3262000"/>
    <n v="2143600"/>
  </r>
  <r>
    <x v="2"/>
    <x v="2"/>
    <n v="780"/>
    <n v="858000"/>
    <n v="715"/>
    <n v="2288000"/>
    <n v="1501500"/>
  </r>
  <r>
    <x v="3"/>
    <x v="3"/>
    <n v="1200"/>
    <n v="1260000"/>
    <n v="970"/>
    <n v="3686000"/>
    <n v="2667500"/>
  </r>
  <r>
    <x v="1"/>
    <x v="0"/>
    <n v="750"/>
    <n v="900000"/>
    <n v="745"/>
    <n v="2607500"/>
    <n v="1713500"/>
  </r>
  <r>
    <x v="2"/>
    <x v="1"/>
    <n v="660"/>
    <n v="726000"/>
    <n v="630"/>
    <n v="2016000"/>
    <n v="1323000"/>
  </r>
  <r>
    <x v="0"/>
    <x v="2"/>
    <n v="1080"/>
    <n v="1080000"/>
    <n v="888"/>
    <n v="2664000"/>
    <n v="1776000"/>
  </r>
  <r>
    <x v="3"/>
    <x v="0"/>
    <n v="1200"/>
    <n v="1260000"/>
    <n v="1020"/>
    <n v="3876000"/>
    <n v="2805000"/>
  </r>
  <r>
    <x v="0"/>
    <x v="1"/>
    <n v="1300"/>
    <n v="1300000"/>
    <n v="1135"/>
    <n v="3405000"/>
    <n v="2270000"/>
  </r>
  <r>
    <x v="1"/>
    <x v="3"/>
    <n v="990"/>
    <n v="1188000"/>
    <n v="890"/>
    <n v="3115000"/>
    <n v="2047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rowGrandTotals="0" itemPrintTitles="1" mergeItem="1" createdVersion="4" indent="0" compact="0" compactData="0" multipleFieldFilters="0">
  <location ref="A3:F12" firstHeaderRow="1" firstDataRow="2" firstDataCol="2"/>
  <pivotFields count="7">
    <pivotField axis="axisRow" compact="0" outline="0" showAll="0">
      <items count="5">
        <item x="1"/>
        <item x="2"/>
        <item x="3"/>
        <item x="0"/>
        <item t="default"/>
      </items>
    </pivotField>
    <pivotField axis="axisCol" compact="0" outline="0" showAll="0">
      <items count="5">
        <item x="3"/>
        <item x="2"/>
        <item h="1" x="1"/>
        <item x="0"/>
        <item t="default"/>
      </items>
    </pivotField>
    <pivotField compact="0" numFmtId="41" outline="0" showAll="0"/>
    <pivotField dataField="1" compact="0" numFmtId="41" outline="0" showAll="0"/>
    <pivotField compact="0" numFmtId="41" outline="0" showAll="0"/>
    <pivotField dataField="1" compact="0" numFmtId="41" outline="0" showAll="0"/>
    <pivotField compact="0" numFmtId="41" outline="0" showAll="0"/>
  </pivotFields>
  <rowFields count="2">
    <field x="0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</rowItems>
  <colFields count="1">
    <field x="1"/>
  </colFields>
  <colItems count="4">
    <i>
      <x/>
    </i>
    <i>
      <x v="1"/>
    </i>
    <i>
      <x v="3"/>
    </i>
    <i t="grand">
      <x/>
    </i>
  </colItems>
  <dataFields count="2">
    <dataField name="평균 : 매입액" fld="3" subtotal="average" baseField="0" baseItem="0"/>
    <dataField name="평균 : 매출액" fld="5" subtotal="average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J16" sqref="J16"/>
    </sheetView>
  </sheetViews>
  <sheetFormatPr defaultRowHeight="13.5" x14ac:dyDescent="0.3"/>
  <cols>
    <col min="1" max="1" width="10.625" style="1" customWidth="1"/>
    <col min="2" max="2" width="9.625" style="1" customWidth="1"/>
    <col min="3" max="3" width="10.625" style="1" customWidth="1"/>
    <col min="4" max="4" width="13.625" style="1" customWidth="1"/>
    <col min="5" max="5" width="10.625" style="1" customWidth="1"/>
    <col min="6" max="7" width="13.625" style="1" customWidth="1"/>
    <col min="8" max="8" width="9.625" style="1" customWidth="1"/>
    <col min="9" max="9" width="15.625" style="1" customWidth="1"/>
    <col min="10" max="16384" width="9" style="1"/>
  </cols>
  <sheetData>
    <row r="1" spans="1:9" ht="80.099999999999994" customHeight="1" x14ac:dyDescent="0.3">
      <c r="A1" s="3"/>
    </row>
    <row r="2" spans="1:9" ht="18" customHeight="1" x14ac:dyDescent="0.3">
      <c r="A2" s="7" t="s">
        <v>17</v>
      </c>
      <c r="B2" s="7" t="s">
        <v>12</v>
      </c>
      <c r="C2" s="7" t="s">
        <v>3</v>
      </c>
      <c r="D2" s="7" t="s">
        <v>5</v>
      </c>
      <c r="E2" s="7" t="s">
        <v>4</v>
      </c>
      <c r="F2" s="7" t="s">
        <v>6</v>
      </c>
      <c r="G2" s="7" t="s">
        <v>7</v>
      </c>
      <c r="H2" s="7" t="s">
        <v>0</v>
      </c>
      <c r="I2" s="7" t="s">
        <v>1</v>
      </c>
    </row>
    <row r="3" spans="1:9" ht="18" customHeight="1" x14ac:dyDescent="0.3">
      <c r="A3" s="6" t="s">
        <v>8</v>
      </c>
      <c r="B3" s="6" t="s">
        <v>13</v>
      </c>
      <c r="C3" s="10">
        <v>1150</v>
      </c>
      <c r="D3" s="10">
        <v>1150000</v>
      </c>
      <c r="E3" s="10">
        <v>998</v>
      </c>
      <c r="F3" s="10">
        <v>2994000</v>
      </c>
      <c r="G3" s="10">
        <v>1996000</v>
      </c>
      <c r="H3" s="9">
        <f>RANK(G3,$G$3:$G$12)</f>
        <v>6</v>
      </c>
      <c r="I3" s="6" t="str">
        <f>IF(E3&gt;=900,"재고조사","")</f>
        <v>재고조사</v>
      </c>
    </row>
    <row r="4" spans="1:9" ht="18" customHeight="1" x14ac:dyDescent="0.3">
      <c r="A4" s="6" t="s">
        <v>10</v>
      </c>
      <c r="B4" s="6" t="s">
        <v>14</v>
      </c>
      <c r="C4" s="10">
        <v>950</v>
      </c>
      <c r="D4" s="10">
        <v>1140000</v>
      </c>
      <c r="E4" s="10">
        <v>932</v>
      </c>
      <c r="F4" s="10">
        <v>3262000</v>
      </c>
      <c r="G4" s="10">
        <v>2143600</v>
      </c>
      <c r="H4" s="9">
        <f t="shared" ref="H4:H12" si="0">RANK(G4,$G$3:$G$12)</f>
        <v>4</v>
      </c>
      <c r="I4" s="6" t="str">
        <f t="shared" ref="I4:I12" si="1">IF(E4&gt;=900,"재고조사","")</f>
        <v>재고조사</v>
      </c>
    </row>
    <row r="5" spans="1:9" ht="18" customHeight="1" x14ac:dyDescent="0.3">
      <c r="A5" s="6" t="s">
        <v>9</v>
      </c>
      <c r="B5" s="6" t="s">
        <v>15</v>
      </c>
      <c r="C5" s="10">
        <v>780</v>
      </c>
      <c r="D5" s="10">
        <v>858000</v>
      </c>
      <c r="E5" s="10">
        <v>715</v>
      </c>
      <c r="F5" s="10">
        <v>2288000</v>
      </c>
      <c r="G5" s="10">
        <v>1501500</v>
      </c>
      <c r="H5" s="9">
        <f t="shared" si="0"/>
        <v>9</v>
      </c>
      <c r="I5" s="6" t="str">
        <f t="shared" si="1"/>
        <v/>
      </c>
    </row>
    <row r="6" spans="1:9" ht="18" customHeight="1" x14ac:dyDescent="0.3">
      <c r="A6" s="6" t="s">
        <v>11</v>
      </c>
      <c r="B6" s="6" t="s">
        <v>16</v>
      </c>
      <c r="C6" s="10">
        <v>1200</v>
      </c>
      <c r="D6" s="10">
        <v>1260000</v>
      </c>
      <c r="E6" s="10">
        <v>970</v>
      </c>
      <c r="F6" s="10">
        <v>2607500</v>
      </c>
      <c r="G6" s="10">
        <v>2667500</v>
      </c>
      <c r="H6" s="9">
        <f t="shared" si="0"/>
        <v>2</v>
      </c>
      <c r="I6" s="6" t="str">
        <f t="shared" si="1"/>
        <v>재고조사</v>
      </c>
    </row>
    <row r="7" spans="1:9" ht="18" customHeight="1" x14ac:dyDescent="0.3">
      <c r="A7" s="6" t="s">
        <v>10</v>
      </c>
      <c r="B7" s="6" t="s">
        <v>13</v>
      </c>
      <c r="C7" s="10">
        <v>750</v>
      </c>
      <c r="D7" s="10">
        <v>900000</v>
      </c>
      <c r="E7" s="10">
        <v>745</v>
      </c>
      <c r="F7" s="10">
        <v>2607500</v>
      </c>
      <c r="G7" s="10">
        <v>1713500</v>
      </c>
      <c r="H7" s="9">
        <f t="shared" si="0"/>
        <v>8</v>
      </c>
      <c r="I7" s="6" t="str">
        <f t="shared" si="1"/>
        <v/>
      </c>
    </row>
    <row r="8" spans="1:9" ht="18" customHeight="1" x14ac:dyDescent="0.3">
      <c r="A8" s="6" t="s">
        <v>9</v>
      </c>
      <c r="B8" s="6" t="s">
        <v>14</v>
      </c>
      <c r="C8" s="10">
        <v>660</v>
      </c>
      <c r="D8" s="10">
        <v>726000</v>
      </c>
      <c r="E8" s="10">
        <v>630</v>
      </c>
      <c r="F8" s="10">
        <v>2016000</v>
      </c>
      <c r="G8" s="10">
        <v>1323000</v>
      </c>
      <c r="H8" s="9">
        <f t="shared" si="0"/>
        <v>10</v>
      </c>
      <c r="I8" s="6" t="str">
        <f t="shared" si="1"/>
        <v/>
      </c>
    </row>
    <row r="9" spans="1:9" ht="18" customHeight="1" x14ac:dyDescent="0.3">
      <c r="A9" s="6" t="s">
        <v>8</v>
      </c>
      <c r="B9" s="6" t="s">
        <v>15</v>
      </c>
      <c r="C9" s="10">
        <v>1080</v>
      </c>
      <c r="D9" s="10">
        <v>1080000</v>
      </c>
      <c r="E9" s="10">
        <v>888</v>
      </c>
      <c r="F9" s="10">
        <v>2664000</v>
      </c>
      <c r="G9" s="10">
        <v>1776000</v>
      </c>
      <c r="H9" s="9">
        <f t="shared" si="0"/>
        <v>7</v>
      </c>
      <c r="I9" s="6" t="str">
        <f t="shared" si="1"/>
        <v/>
      </c>
    </row>
    <row r="10" spans="1:9" ht="18" customHeight="1" x14ac:dyDescent="0.3">
      <c r="A10" s="6" t="s">
        <v>11</v>
      </c>
      <c r="B10" s="6" t="s">
        <v>13</v>
      </c>
      <c r="C10" s="10">
        <v>1200</v>
      </c>
      <c r="D10" s="10">
        <v>1260000</v>
      </c>
      <c r="E10" s="10">
        <v>1020</v>
      </c>
      <c r="F10" s="10">
        <v>3876000</v>
      </c>
      <c r="G10" s="10">
        <v>2805000</v>
      </c>
      <c r="H10" s="9">
        <f t="shared" si="0"/>
        <v>1</v>
      </c>
      <c r="I10" s="6" t="str">
        <f t="shared" si="1"/>
        <v>재고조사</v>
      </c>
    </row>
    <row r="11" spans="1:9" ht="18" customHeight="1" x14ac:dyDescent="0.3">
      <c r="A11" s="6" t="s">
        <v>8</v>
      </c>
      <c r="B11" s="6" t="s">
        <v>14</v>
      </c>
      <c r="C11" s="10">
        <v>1300</v>
      </c>
      <c r="D11" s="10">
        <v>1300000</v>
      </c>
      <c r="E11" s="10">
        <v>1135</v>
      </c>
      <c r="F11" s="10">
        <v>3405000</v>
      </c>
      <c r="G11" s="10">
        <v>2270000</v>
      </c>
      <c r="H11" s="9">
        <f t="shared" si="0"/>
        <v>3</v>
      </c>
      <c r="I11" s="6" t="str">
        <f t="shared" si="1"/>
        <v>재고조사</v>
      </c>
    </row>
    <row r="12" spans="1:9" ht="18" customHeight="1" x14ac:dyDescent="0.3">
      <c r="A12" s="6" t="s">
        <v>10</v>
      </c>
      <c r="B12" s="6" t="s">
        <v>16</v>
      </c>
      <c r="C12" s="10">
        <v>990</v>
      </c>
      <c r="D12" s="10">
        <v>1188000</v>
      </c>
      <c r="E12" s="10">
        <v>890</v>
      </c>
      <c r="F12" s="10">
        <v>3115000</v>
      </c>
      <c r="G12" s="10">
        <v>2047000</v>
      </c>
      <c r="H12" s="9">
        <f t="shared" si="0"/>
        <v>5</v>
      </c>
      <c r="I12" s="6" t="str">
        <f t="shared" si="1"/>
        <v/>
      </c>
    </row>
    <row r="13" spans="1:9" ht="18" customHeight="1" x14ac:dyDescent="0.3">
      <c r="A13" s="42" t="s">
        <v>33</v>
      </c>
      <c r="B13" s="43"/>
      <c r="C13" s="43"/>
      <c r="D13" s="44"/>
      <c r="E13" s="40">
        <f>DAVERAGE(A2:I12,F2,B2:B3)</f>
        <v>3159166.6666666665</v>
      </c>
      <c r="F13" s="40"/>
      <c r="G13" s="40"/>
      <c r="H13" s="39"/>
      <c r="I13" s="39"/>
    </row>
    <row r="14" spans="1:9" ht="18" customHeight="1" x14ac:dyDescent="0.3">
      <c r="A14" s="42" t="s">
        <v>34</v>
      </c>
      <c r="B14" s="43"/>
      <c r="C14" s="43"/>
      <c r="D14" s="44"/>
      <c r="E14" s="40">
        <f>MAX(D3:D12)-MIN(D3:D12)</f>
        <v>574000</v>
      </c>
      <c r="F14" s="40"/>
      <c r="G14" s="40"/>
      <c r="H14" s="39"/>
      <c r="I14" s="39"/>
    </row>
    <row r="15" spans="1:9" ht="18" customHeight="1" x14ac:dyDescent="0.3">
      <c r="A15" s="42" t="s">
        <v>35</v>
      </c>
      <c r="B15" s="43"/>
      <c r="C15" s="43"/>
      <c r="D15" s="44"/>
      <c r="E15" s="41">
        <f>LARGE(C3:C12,3)</f>
        <v>1200</v>
      </c>
      <c r="F15" s="41"/>
      <c r="G15" s="41"/>
      <c r="H15" s="39"/>
      <c r="I15" s="39"/>
    </row>
    <row r="17" spans="5:5" x14ac:dyDescent="0.3">
      <c r="E17" s="8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$E3&gt;=1000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3" sqref="H23"/>
    </sheetView>
  </sheetViews>
  <sheetFormatPr defaultRowHeight="16.5" outlineLevelRow="3" outlineLevelCol="1" x14ac:dyDescent="0.3"/>
  <cols>
    <col min="1" max="1" width="10.625" customWidth="1"/>
    <col min="2" max="2" width="15" bestFit="1" customWidth="1"/>
    <col min="3" max="3" width="10.625" customWidth="1" outlineLevel="1"/>
    <col min="4" max="4" width="13.625" customWidth="1" outlineLevel="1"/>
    <col min="5" max="5" width="10.625" customWidth="1" outlineLevel="1"/>
    <col min="6" max="7" width="13.625" customWidth="1" outlineLevel="1"/>
  </cols>
  <sheetData>
    <row r="2" spans="1:7" x14ac:dyDescent="0.3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</row>
    <row r="3" spans="1:7" outlineLevel="3" x14ac:dyDescent="0.3">
      <c r="A3" s="4" t="s">
        <v>31</v>
      </c>
      <c r="B3" s="6" t="s">
        <v>32</v>
      </c>
      <c r="C3" s="10">
        <v>1200</v>
      </c>
      <c r="D3" s="14">
        <v>1260000</v>
      </c>
      <c r="E3" s="14">
        <v>970</v>
      </c>
      <c r="F3" s="15">
        <v>3686000</v>
      </c>
      <c r="G3" s="15">
        <v>2667500</v>
      </c>
    </row>
    <row r="4" spans="1:7" outlineLevel="3" x14ac:dyDescent="0.3">
      <c r="A4" s="4" t="s">
        <v>27</v>
      </c>
      <c r="B4" s="6" t="s">
        <v>32</v>
      </c>
      <c r="C4" s="10">
        <v>990</v>
      </c>
      <c r="D4" s="14">
        <v>1188000</v>
      </c>
      <c r="E4" s="14">
        <v>890</v>
      </c>
      <c r="F4" s="15">
        <v>3115000</v>
      </c>
      <c r="G4" s="15">
        <v>2047000</v>
      </c>
    </row>
    <row r="5" spans="1:7" outlineLevel="2" x14ac:dyDescent="0.3">
      <c r="A5" s="4"/>
      <c r="B5" s="11" t="s">
        <v>41</v>
      </c>
      <c r="C5" s="10">
        <f>SUBTOTAL(1,C3:C4)</f>
        <v>1095</v>
      </c>
      <c r="D5" s="14"/>
      <c r="E5" s="14">
        <f>SUBTOTAL(1,E3:E4)</f>
        <v>930</v>
      </c>
      <c r="F5" s="15"/>
      <c r="G5" s="15"/>
    </row>
    <row r="6" spans="1:7" outlineLevel="1" x14ac:dyDescent="0.3">
      <c r="A6" s="4"/>
      <c r="B6" s="11" t="s">
        <v>36</v>
      </c>
      <c r="C6" s="10"/>
      <c r="D6" s="14">
        <f>SUBTOTAL(4,D3:D4)</f>
        <v>1260000</v>
      </c>
      <c r="E6" s="14"/>
      <c r="F6" s="15">
        <f>SUBTOTAL(4,F3:F4)</f>
        <v>3686000</v>
      </c>
      <c r="G6" s="15">
        <f>SUBTOTAL(4,G3:G4)</f>
        <v>2667500</v>
      </c>
    </row>
    <row r="7" spans="1:7" outlineLevel="3" x14ac:dyDescent="0.3">
      <c r="A7" s="4" t="s">
        <v>29</v>
      </c>
      <c r="B7" s="6" t="s">
        <v>30</v>
      </c>
      <c r="C7" s="10">
        <v>780</v>
      </c>
      <c r="D7" s="14">
        <v>858000</v>
      </c>
      <c r="E7" s="14">
        <v>715</v>
      </c>
      <c r="F7" s="15">
        <v>2288000</v>
      </c>
      <c r="G7" s="15">
        <v>1501500</v>
      </c>
    </row>
    <row r="8" spans="1:7" outlineLevel="3" x14ac:dyDescent="0.3">
      <c r="A8" s="4" t="s">
        <v>25</v>
      </c>
      <c r="B8" s="6" t="s">
        <v>30</v>
      </c>
      <c r="C8" s="10">
        <v>1080</v>
      </c>
      <c r="D8" s="14">
        <v>1080000</v>
      </c>
      <c r="E8" s="14">
        <v>888</v>
      </c>
      <c r="F8" s="15">
        <v>2664000</v>
      </c>
      <c r="G8" s="15">
        <v>1776000</v>
      </c>
    </row>
    <row r="9" spans="1:7" outlineLevel="2" x14ac:dyDescent="0.3">
      <c r="A9" s="4"/>
      <c r="B9" s="11" t="s">
        <v>42</v>
      </c>
      <c r="C9" s="10">
        <f>SUBTOTAL(1,C7:C8)</f>
        <v>930</v>
      </c>
      <c r="D9" s="14"/>
      <c r="E9" s="14">
        <f>SUBTOTAL(1,E7:E8)</f>
        <v>801.5</v>
      </c>
      <c r="F9" s="15"/>
      <c r="G9" s="15"/>
    </row>
    <row r="10" spans="1:7" outlineLevel="1" x14ac:dyDescent="0.3">
      <c r="A10" s="4"/>
      <c r="B10" s="11" t="s">
        <v>37</v>
      </c>
      <c r="C10" s="10"/>
      <c r="D10" s="14">
        <f>SUBTOTAL(4,D7:D8)</f>
        <v>1080000</v>
      </c>
      <c r="E10" s="14"/>
      <c r="F10" s="15">
        <f>SUBTOTAL(4,F7:F8)</f>
        <v>2664000</v>
      </c>
      <c r="G10" s="15">
        <f>SUBTOTAL(4,G7:G8)</f>
        <v>1776000</v>
      </c>
    </row>
    <row r="11" spans="1:7" outlineLevel="3" x14ac:dyDescent="0.3">
      <c r="A11" s="4" t="s">
        <v>27</v>
      </c>
      <c r="B11" s="6" t="s">
        <v>28</v>
      </c>
      <c r="C11" s="10">
        <v>950</v>
      </c>
      <c r="D11" s="14">
        <v>1140000</v>
      </c>
      <c r="E11" s="14">
        <v>932</v>
      </c>
      <c r="F11" s="15">
        <v>3262000</v>
      </c>
      <c r="G11" s="15">
        <v>2143600</v>
      </c>
    </row>
    <row r="12" spans="1:7" outlineLevel="3" x14ac:dyDescent="0.3">
      <c r="A12" s="4" t="s">
        <v>29</v>
      </c>
      <c r="B12" s="6" t="s">
        <v>28</v>
      </c>
      <c r="C12" s="10">
        <v>660</v>
      </c>
      <c r="D12" s="14">
        <v>726000</v>
      </c>
      <c r="E12" s="14">
        <v>630</v>
      </c>
      <c r="F12" s="15">
        <v>2016000</v>
      </c>
      <c r="G12" s="15">
        <v>1323000</v>
      </c>
    </row>
    <row r="13" spans="1:7" outlineLevel="3" x14ac:dyDescent="0.3">
      <c r="A13" s="4" t="s">
        <v>25</v>
      </c>
      <c r="B13" s="6" t="s">
        <v>28</v>
      </c>
      <c r="C13" s="10">
        <v>1300</v>
      </c>
      <c r="D13" s="14">
        <v>1300000</v>
      </c>
      <c r="E13" s="14">
        <v>1135</v>
      </c>
      <c r="F13" s="15">
        <v>3405000</v>
      </c>
      <c r="G13" s="15">
        <v>2270000</v>
      </c>
    </row>
    <row r="14" spans="1:7" outlineLevel="2" x14ac:dyDescent="0.3">
      <c r="A14" s="4"/>
      <c r="B14" s="11" t="s">
        <v>43</v>
      </c>
      <c r="C14" s="10">
        <f>SUBTOTAL(1,C11:C13)</f>
        <v>970</v>
      </c>
      <c r="D14" s="14"/>
      <c r="E14" s="14">
        <f>SUBTOTAL(1,E11:E13)</f>
        <v>899</v>
      </c>
      <c r="F14" s="15"/>
      <c r="G14" s="15"/>
    </row>
    <row r="15" spans="1:7" outlineLevel="1" x14ac:dyDescent="0.3">
      <c r="A15" s="4"/>
      <c r="B15" s="11" t="s">
        <v>38</v>
      </c>
      <c r="C15" s="10"/>
      <c r="D15" s="14">
        <f>SUBTOTAL(4,D11:D13)</f>
        <v>1300000</v>
      </c>
      <c r="E15" s="14"/>
      <c r="F15" s="15">
        <f>SUBTOTAL(4,F11:F13)</f>
        <v>3405000</v>
      </c>
      <c r="G15" s="15">
        <f>SUBTOTAL(4,G11:G13)</f>
        <v>2270000</v>
      </c>
    </row>
    <row r="16" spans="1:7" outlineLevel="3" x14ac:dyDescent="0.3">
      <c r="A16" s="4" t="s">
        <v>25</v>
      </c>
      <c r="B16" s="6" t="s">
        <v>26</v>
      </c>
      <c r="C16" s="10">
        <v>1150</v>
      </c>
      <c r="D16" s="14">
        <v>1150000</v>
      </c>
      <c r="E16" s="14">
        <v>998</v>
      </c>
      <c r="F16" s="15">
        <v>2994000</v>
      </c>
      <c r="G16" s="15">
        <v>1996000</v>
      </c>
    </row>
    <row r="17" spans="1:7" outlineLevel="3" x14ac:dyDescent="0.3">
      <c r="A17" s="4" t="s">
        <v>27</v>
      </c>
      <c r="B17" s="6" t="s">
        <v>26</v>
      </c>
      <c r="C17" s="10">
        <v>750</v>
      </c>
      <c r="D17" s="14">
        <v>900000</v>
      </c>
      <c r="E17" s="14">
        <v>745</v>
      </c>
      <c r="F17" s="15">
        <v>2607500</v>
      </c>
      <c r="G17" s="15">
        <v>1713500</v>
      </c>
    </row>
    <row r="18" spans="1:7" outlineLevel="3" x14ac:dyDescent="0.3">
      <c r="A18" s="4" t="s">
        <v>31</v>
      </c>
      <c r="B18" s="6" t="s">
        <v>26</v>
      </c>
      <c r="C18" s="10">
        <v>1200</v>
      </c>
      <c r="D18" s="14">
        <v>1260000</v>
      </c>
      <c r="E18" s="14">
        <v>1020</v>
      </c>
      <c r="F18" s="15">
        <v>3876000</v>
      </c>
      <c r="G18" s="15">
        <v>2805000</v>
      </c>
    </row>
    <row r="19" spans="1:7" outlineLevel="2" x14ac:dyDescent="0.3">
      <c r="A19" s="12"/>
      <c r="B19" s="13" t="s">
        <v>44</v>
      </c>
      <c r="C19" s="16">
        <f>SUBTOTAL(1,C16:C18)</f>
        <v>1033.3333333333333</v>
      </c>
      <c r="D19" s="17"/>
      <c r="E19" s="17">
        <f>SUBTOTAL(1,E16:E18)</f>
        <v>921</v>
      </c>
      <c r="F19" s="18"/>
      <c r="G19" s="18"/>
    </row>
    <row r="20" spans="1:7" outlineLevel="1" x14ac:dyDescent="0.3">
      <c r="A20" s="12"/>
      <c r="B20" s="13" t="s">
        <v>39</v>
      </c>
      <c r="C20" s="16"/>
      <c r="D20" s="17">
        <f>SUBTOTAL(4,D16:D18)</f>
        <v>1260000</v>
      </c>
      <c r="E20" s="17"/>
      <c r="F20" s="18">
        <f>SUBTOTAL(4,F16:F18)</f>
        <v>3876000</v>
      </c>
      <c r="G20" s="18">
        <f>SUBTOTAL(4,G16:G18)</f>
        <v>2805000</v>
      </c>
    </row>
    <row r="21" spans="1:7" x14ac:dyDescent="0.3">
      <c r="A21" s="12"/>
      <c r="B21" s="13" t="s">
        <v>45</v>
      </c>
      <c r="C21" s="16">
        <f>SUBTOTAL(1,C3:C18)</f>
        <v>1006</v>
      </c>
      <c r="D21" s="17"/>
      <c r="E21" s="17">
        <f>SUBTOTAL(1,E3:E18)</f>
        <v>892.3</v>
      </c>
      <c r="F21" s="18"/>
      <c r="G21" s="18"/>
    </row>
    <row r="22" spans="1:7" x14ac:dyDescent="0.3">
      <c r="A22" s="12"/>
      <c r="B22" s="13" t="s">
        <v>40</v>
      </c>
      <c r="C22" s="16"/>
      <c r="D22" s="17">
        <f>SUBTOTAL(4,D3:D18)</f>
        <v>1300000</v>
      </c>
      <c r="E22" s="17"/>
      <c r="F22" s="18">
        <f>SUBTOTAL(4,F3:F18)</f>
        <v>3876000</v>
      </c>
      <c r="G22" s="18">
        <f>SUBTOTAL(4,G3:G18)</f>
        <v>2805000</v>
      </c>
    </row>
  </sheetData>
  <sortState ref="A3:G12">
    <sortCondition ref="B3:B12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E24" sqref="E24"/>
    </sheetView>
  </sheetViews>
  <sheetFormatPr defaultRowHeight="16.5" x14ac:dyDescent="0.3"/>
  <cols>
    <col min="1" max="1" width="10.625" customWidth="1"/>
    <col min="2" max="3" width="13.125" bestFit="1" customWidth="1"/>
    <col min="4" max="4" width="13.625" customWidth="1"/>
    <col min="5" max="5" width="10.625" customWidth="1"/>
    <col min="6" max="7" width="13.625" customWidth="1"/>
  </cols>
  <sheetData>
    <row r="2" spans="1:7" x14ac:dyDescent="0.3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</row>
    <row r="3" spans="1:7" x14ac:dyDescent="0.3">
      <c r="A3" s="4" t="s">
        <v>25</v>
      </c>
      <c r="B3" s="6" t="s">
        <v>26</v>
      </c>
      <c r="C3" s="5">
        <v>1150</v>
      </c>
      <c r="D3" s="5">
        <v>1150000</v>
      </c>
      <c r="E3" s="5">
        <v>998</v>
      </c>
      <c r="F3" s="5">
        <v>2994000</v>
      </c>
      <c r="G3" s="5">
        <v>1996000</v>
      </c>
    </row>
    <row r="4" spans="1:7" x14ac:dyDescent="0.3">
      <c r="A4" s="4" t="s">
        <v>27</v>
      </c>
      <c r="B4" s="6" t="s">
        <v>28</v>
      </c>
      <c r="C4" s="5">
        <v>950</v>
      </c>
      <c r="D4" s="5">
        <v>1140000</v>
      </c>
      <c r="E4" s="5">
        <v>932</v>
      </c>
      <c r="F4" s="5">
        <v>3262000</v>
      </c>
      <c r="G4" s="5">
        <v>2143600</v>
      </c>
    </row>
    <row r="5" spans="1:7" x14ac:dyDescent="0.3">
      <c r="A5" s="4" t="s">
        <v>29</v>
      </c>
      <c r="B5" s="6" t="s">
        <v>30</v>
      </c>
      <c r="C5" s="5">
        <v>780</v>
      </c>
      <c r="D5" s="5">
        <v>858000</v>
      </c>
      <c r="E5" s="5">
        <v>715</v>
      </c>
      <c r="F5" s="5">
        <v>2288000</v>
      </c>
      <c r="G5" s="5">
        <v>1501500</v>
      </c>
    </row>
    <row r="6" spans="1:7" x14ac:dyDescent="0.3">
      <c r="A6" s="4" t="s">
        <v>31</v>
      </c>
      <c r="B6" s="6" t="s">
        <v>32</v>
      </c>
      <c r="C6" s="5">
        <v>1200</v>
      </c>
      <c r="D6" s="5">
        <v>1260000</v>
      </c>
      <c r="E6" s="5">
        <v>970</v>
      </c>
      <c r="F6" s="5">
        <v>3686000</v>
      </c>
      <c r="G6" s="5">
        <v>2667500</v>
      </c>
    </row>
    <row r="7" spans="1:7" x14ac:dyDescent="0.3">
      <c r="A7" s="4" t="s">
        <v>27</v>
      </c>
      <c r="B7" s="6" t="s">
        <v>26</v>
      </c>
      <c r="C7" s="5">
        <v>750</v>
      </c>
      <c r="D7" s="5">
        <v>900000</v>
      </c>
      <c r="E7" s="5">
        <v>745</v>
      </c>
      <c r="F7" s="5">
        <v>2607500</v>
      </c>
      <c r="G7" s="5">
        <v>1713500</v>
      </c>
    </row>
    <row r="8" spans="1:7" x14ac:dyDescent="0.3">
      <c r="A8" s="4" t="s">
        <v>29</v>
      </c>
      <c r="B8" s="6" t="s">
        <v>28</v>
      </c>
      <c r="C8" s="5">
        <v>660</v>
      </c>
      <c r="D8" s="5">
        <v>726000</v>
      </c>
      <c r="E8" s="5">
        <v>630</v>
      </c>
      <c r="F8" s="5">
        <v>2016000</v>
      </c>
      <c r="G8" s="5">
        <v>1323000</v>
      </c>
    </row>
    <row r="9" spans="1:7" x14ac:dyDescent="0.3">
      <c r="A9" s="4" t="s">
        <v>25</v>
      </c>
      <c r="B9" s="6" t="s">
        <v>30</v>
      </c>
      <c r="C9" s="5">
        <v>1080</v>
      </c>
      <c r="D9" s="5">
        <v>1080000</v>
      </c>
      <c r="E9" s="5">
        <v>888</v>
      </c>
      <c r="F9" s="5">
        <v>2664000</v>
      </c>
      <c r="G9" s="5">
        <v>1776000</v>
      </c>
    </row>
    <row r="10" spans="1:7" x14ac:dyDescent="0.3">
      <c r="A10" s="4" t="s">
        <v>31</v>
      </c>
      <c r="B10" s="6" t="s">
        <v>26</v>
      </c>
      <c r="C10" s="5">
        <v>1200</v>
      </c>
      <c r="D10" s="5">
        <v>1260000</v>
      </c>
      <c r="E10" s="5">
        <v>1020</v>
      </c>
      <c r="F10" s="5">
        <v>3876000</v>
      </c>
      <c r="G10" s="5">
        <v>2805000</v>
      </c>
    </row>
    <row r="11" spans="1:7" x14ac:dyDescent="0.3">
      <c r="A11" s="4" t="s">
        <v>25</v>
      </c>
      <c r="B11" s="6" t="s">
        <v>28</v>
      </c>
      <c r="C11" s="5">
        <v>1300</v>
      </c>
      <c r="D11" s="5">
        <v>1300000</v>
      </c>
      <c r="E11" s="5">
        <v>1135</v>
      </c>
      <c r="F11" s="5">
        <v>3405000</v>
      </c>
      <c r="G11" s="5">
        <v>2270000</v>
      </c>
    </row>
    <row r="12" spans="1:7" x14ac:dyDescent="0.3">
      <c r="A12" s="4" t="s">
        <v>27</v>
      </c>
      <c r="B12" s="6" t="s">
        <v>32</v>
      </c>
      <c r="C12" s="5">
        <v>990</v>
      </c>
      <c r="D12" s="5">
        <v>1188000</v>
      </c>
      <c r="E12" s="5">
        <v>890</v>
      </c>
      <c r="F12" s="5">
        <v>3115000</v>
      </c>
      <c r="G12" s="5">
        <v>2047000</v>
      </c>
    </row>
    <row r="14" spans="1:7" x14ac:dyDescent="0.3">
      <c r="A14" s="7" t="s">
        <v>2</v>
      </c>
    </row>
    <row r="15" spans="1:7" x14ac:dyDescent="0.3">
      <c r="A15" s="2" t="b">
        <f>OR(A3="딸기",E3&gt;=1000)</f>
        <v>0</v>
      </c>
    </row>
    <row r="18" spans="1:4" x14ac:dyDescent="0.3">
      <c r="A18" s="7" t="s">
        <v>19</v>
      </c>
      <c r="B18" s="7" t="s">
        <v>21</v>
      </c>
      <c r="C18" s="7" t="s">
        <v>23</v>
      </c>
      <c r="D18" s="7" t="s">
        <v>24</v>
      </c>
    </row>
    <row r="19" spans="1:4" x14ac:dyDescent="0.3">
      <c r="A19" s="6" t="s">
        <v>28</v>
      </c>
      <c r="B19" s="5">
        <v>1140000</v>
      </c>
      <c r="C19" s="5">
        <v>3262000</v>
      </c>
      <c r="D19" s="5">
        <v>2143600</v>
      </c>
    </row>
    <row r="20" spans="1:4" x14ac:dyDescent="0.3">
      <c r="A20" s="6" t="s">
        <v>26</v>
      </c>
      <c r="B20" s="5">
        <v>900000</v>
      </c>
      <c r="C20" s="5">
        <v>2607500</v>
      </c>
      <c r="D20" s="5">
        <v>1713500</v>
      </c>
    </row>
    <row r="21" spans="1:4" x14ac:dyDescent="0.3">
      <c r="A21" s="6" t="s">
        <v>26</v>
      </c>
      <c r="B21" s="5">
        <v>1260000</v>
      </c>
      <c r="C21" s="5">
        <v>3876000</v>
      </c>
      <c r="D21" s="5">
        <v>2805000</v>
      </c>
    </row>
    <row r="22" spans="1:4" x14ac:dyDescent="0.3">
      <c r="A22" s="6" t="s">
        <v>28</v>
      </c>
      <c r="B22" s="5">
        <v>1300000</v>
      </c>
      <c r="C22" s="5">
        <v>3405000</v>
      </c>
      <c r="D22" s="5">
        <v>2270000</v>
      </c>
    </row>
    <row r="23" spans="1:4" x14ac:dyDescent="0.3">
      <c r="A23" s="6" t="s">
        <v>32</v>
      </c>
      <c r="B23" s="5">
        <v>1188000</v>
      </c>
      <c r="C23" s="5">
        <v>3115000</v>
      </c>
      <c r="D23" s="5">
        <v>2047000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2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5.875" customWidth="1"/>
    <col min="4" max="6" width="17.75" bestFit="1" customWidth="1" outlineLevel="1"/>
  </cols>
  <sheetData>
    <row r="1" spans="2:6" ht="17.25" thickBot="1" x14ac:dyDescent="0.35"/>
    <row r="2" spans="2:6" x14ac:dyDescent="0.3">
      <c r="B2" s="24" t="s">
        <v>55</v>
      </c>
      <c r="C2" s="25"/>
      <c r="D2" s="31"/>
      <c r="E2" s="31"/>
      <c r="F2" s="31"/>
    </row>
    <row r="3" spans="2:6" collapsed="1" x14ac:dyDescent="0.3">
      <c r="B3" s="23"/>
      <c r="C3" s="23"/>
      <c r="D3" s="32" t="s">
        <v>57</v>
      </c>
      <c r="E3" s="32" t="s">
        <v>52</v>
      </c>
      <c r="F3" s="32" t="s">
        <v>54</v>
      </c>
    </row>
    <row r="4" spans="2:6" ht="27" hidden="1" outlineLevel="1" x14ac:dyDescent="0.3">
      <c r="B4" s="27"/>
      <c r="C4" s="27"/>
      <c r="D4" s="20"/>
      <c r="E4" s="34" t="s">
        <v>53</v>
      </c>
      <c r="F4" s="34" t="s">
        <v>53</v>
      </c>
    </row>
    <row r="5" spans="2:6" x14ac:dyDescent="0.3">
      <c r="B5" s="28" t="s">
        <v>56</v>
      </c>
      <c r="C5" s="29"/>
      <c r="D5" s="26"/>
      <c r="E5" s="26"/>
      <c r="F5" s="26"/>
    </row>
    <row r="6" spans="2:6" outlineLevel="1" x14ac:dyDescent="0.3">
      <c r="B6" s="27"/>
      <c r="C6" s="27" t="s">
        <v>46</v>
      </c>
      <c r="D6" s="21">
        <v>1135</v>
      </c>
      <c r="E6" s="33">
        <v>1380</v>
      </c>
      <c r="F6" s="33">
        <v>922</v>
      </c>
    </row>
    <row r="7" spans="2:6" outlineLevel="1" x14ac:dyDescent="0.3">
      <c r="B7" s="27"/>
      <c r="C7" s="27" t="s">
        <v>47</v>
      </c>
      <c r="D7" s="21">
        <v>998</v>
      </c>
      <c r="E7" s="33">
        <v>1243</v>
      </c>
      <c r="F7" s="33">
        <v>785</v>
      </c>
    </row>
    <row r="8" spans="2:6" outlineLevel="1" x14ac:dyDescent="0.3">
      <c r="B8" s="27"/>
      <c r="C8" s="27" t="s">
        <v>48</v>
      </c>
      <c r="D8" s="21">
        <v>888</v>
      </c>
      <c r="E8" s="33">
        <v>1133</v>
      </c>
      <c r="F8" s="33">
        <v>675</v>
      </c>
    </row>
    <row r="9" spans="2:6" x14ac:dyDescent="0.3">
      <c r="B9" s="28" t="s">
        <v>58</v>
      </c>
      <c r="C9" s="29"/>
      <c r="D9" s="26"/>
      <c r="E9" s="26"/>
      <c r="F9" s="26"/>
    </row>
    <row r="10" spans="2:6" outlineLevel="1" x14ac:dyDescent="0.3">
      <c r="B10" s="27"/>
      <c r="C10" s="27" t="s">
        <v>49</v>
      </c>
      <c r="D10" s="21">
        <v>2270000</v>
      </c>
      <c r="E10" s="21">
        <v>2760000</v>
      </c>
      <c r="F10" s="21">
        <v>1844000</v>
      </c>
    </row>
    <row r="11" spans="2:6" outlineLevel="1" x14ac:dyDescent="0.3">
      <c r="B11" s="27"/>
      <c r="C11" s="27" t="s">
        <v>50</v>
      </c>
      <c r="D11" s="21">
        <v>1996000</v>
      </c>
      <c r="E11" s="21">
        <v>2486000</v>
      </c>
      <c r="F11" s="21">
        <v>1570000</v>
      </c>
    </row>
    <row r="12" spans="2:6" ht="17.25" outlineLevel="1" thickBot="1" x14ac:dyDescent="0.35">
      <c r="B12" s="30"/>
      <c r="C12" s="30" t="s">
        <v>51</v>
      </c>
      <c r="D12" s="22">
        <v>1776000</v>
      </c>
      <c r="E12" s="22">
        <v>2266000</v>
      </c>
      <c r="F12" s="22">
        <v>1350000</v>
      </c>
    </row>
    <row r="13" spans="2:6" x14ac:dyDescent="0.3">
      <c r="B13" t="s">
        <v>59</v>
      </c>
    </row>
    <row r="14" spans="2:6" x14ac:dyDescent="0.3">
      <c r="B14" t="s">
        <v>60</v>
      </c>
    </row>
    <row r="15" spans="2:6" x14ac:dyDescent="0.3">
      <c r="B15" t="s">
        <v>61</v>
      </c>
    </row>
    <row r="19" spans="5:6" x14ac:dyDescent="0.3">
      <c r="E19" s="19"/>
      <c r="F19" s="19"/>
    </row>
    <row r="20" spans="5:6" x14ac:dyDescent="0.3">
      <c r="E20" s="19"/>
      <c r="F20" s="19"/>
    </row>
    <row r="21" spans="5:6" x14ac:dyDescent="0.3">
      <c r="E21" s="19"/>
      <c r="F21" s="19"/>
    </row>
    <row r="22" spans="5:6" x14ac:dyDescent="0.3">
      <c r="E22" s="19"/>
      <c r="F22" s="19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0.625" customWidth="1"/>
    <col min="2" max="2" width="9.625" customWidth="1"/>
    <col min="3" max="3" width="10.625" customWidth="1"/>
    <col min="4" max="4" width="13.625" customWidth="1"/>
    <col min="5" max="5" width="10.625" customWidth="1"/>
    <col min="6" max="7" width="13.625" customWidth="1"/>
  </cols>
  <sheetData>
    <row r="2" spans="1:7" x14ac:dyDescent="0.3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</row>
    <row r="3" spans="1:7" x14ac:dyDescent="0.3">
      <c r="A3" s="4" t="s">
        <v>25</v>
      </c>
      <c r="B3" s="6" t="s">
        <v>28</v>
      </c>
      <c r="C3" s="5">
        <v>1300</v>
      </c>
      <c r="D3" s="5">
        <f t="shared" ref="D3:D12" si="0">IF(A3="오렌지",C3*1000,IF(A3="딸기",C3*1200,IF(A3="블루베리",C3*1100,C3*1050)))</f>
        <v>1300000</v>
      </c>
      <c r="E3" s="5">
        <v>1135</v>
      </c>
      <c r="F3" s="5">
        <f t="shared" ref="F3:F12" si="1">IF(A3="오렌지",E3*3000,IF(A3="딸기",E3*3500,IF(A3="블루베리",E3*3200,E3*3800)))</f>
        <v>3405000</v>
      </c>
      <c r="G3" s="5">
        <f t="shared" ref="G3:G12" si="2">IF(A3="오렌지",E3*(3000-1000),IF(A3="딸기",E3*(3500-1200),IF(A3="블루베리",E3*(3200-1100),E3*(3800-1050))))</f>
        <v>2270000</v>
      </c>
    </row>
    <row r="4" spans="1:7" x14ac:dyDescent="0.3">
      <c r="A4" s="4" t="s">
        <v>31</v>
      </c>
      <c r="B4" s="6" t="s">
        <v>26</v>
      </c>
      <c r="C4" s="5">
        <v>1200</v>
      </c>
      <c r="D4" s="5">
        <f t="shared" si="0"/>
        <v>1260000</v>
      </c>
      <c r="E4" s="5">
        <v>1020</v>
      </c>
      <c r="F4" s="5">
        <f t="shared" si="1"/>
        <v>3876000</v>
      </c>
      <c r="G4" s="5">
        <f t="shared" si="2"/>
        <v>2805000</v>
      </c>
    </row>
    <row r="5" spans="1:7" x14ac:dyDescent="0.3">
      <c r="A5" s="4" t="s">
        <v>31</v>
      </c>
      <c r="B5" s="6" t="s">
        <v>32</v>
      </c>
      <c r="C5" s="5">
        <v>1200</v>
      </c>
      <c r="D5" s="5">
        <f t="shared" si="0"/>
        <v>1260000</v>
      </c>
      <c r="E5" s="5">
        <v>970</v>
      </c>
      <c r="F5" s="5">
        <f t="shared" si="1"/>
        <v>3686000</v>
      </c>
      <c r="G5" s="5">
        <f t="shared" si="2"/>
        <v>2667500</v>
      </c>
    </row>
    <row r="6" spans="1:7" x14ac:dyDescent="0.3">
      <c r="A6" s="4" t="s">
        <v>25</v>
      </c>
      <c r="B6" s="6" t="s">
        <v>26</v>
      </c>
      <c r="C6" s="5">
        <v>1150</v>
      </c>
      <c r="D6" s="5">
        <f t="shared" si="0"/>
        <v>1150000</v>
      </c>
      <c r="E6" s="5">
        <v>998</v>
      </c>
      <c r="F6" s="5">
        <f t="shared" si="1"/>
        <v>2994000</v>
      </c>
      <c r="G6" s="5">
        <f t="shared" si="2"/>
        <v>1996000</v>
      </c>
    </row>
    <row r="7" spans="1:7" x14ac:dyDescent="0.3">
      <c r="A7" s="4" t="s">
        <v>25</v>
      </c>
      <c r="B7" s="6" t="s">
        <v>30</v>
      </c>
      <c r="C7" s="5">
        <v>1080</v>
      </c>
      <c r="D7" s="5">
        <f t="shared" si="0"/>
        <v>1080000</v>
      </c>
      <c r="E7" s="5">
        <v>888</v>
      </c>
      <c r="F7" s="5">
        <f t="shared" si="1"/>
        <v>2664000</v>
      </c>
      <c r="G7" s="5">
        <f t="shared" si="2"/>
        <v>1776000</v>
      </c>
    </row>
    <row r="8" spans="1:7" x14ac:dyDescent="0.3">
      <c r="A8" s="4" t="s">
        <v>27</v>
      </c>
      <c r="B8" s="6" t="s">
        <v>32</v>
      </c>
      <c r="C8" s="5">
        <v>990</v>
      </c>
      <c r="D8" s="5">
        <f t="shared" si="0"/>
        <v>1188000</v>
      </c>
      <c r="E8" s="5">
        <v>890</v>
      </c>
      <c r="F8" s="5">
        <f t="shared" si="1"/>
        <v>3115000</v>
      </c>
      <c r="G8" s="5">
        <f t="shared" si="2"/>
        <v>2047000</v>
      </c>
    </row>
    <row r="9" spans="1:7" x14ac:dyDescent="0.3">
      <c r="A9" s="4" t="s">
        <v>27</v>
      </c>
      <c r="B9" s="6" t="s">
        <v>28</v>
      </c>
      <c r="C9" s="5">
        <v>950</v>
      </c>
      <c r="D9" s="5">
        <f t="shared" si="0"/>
        <v>1140000</v>
      </c>
      <c r="E9" s="5">
        <v>932</v>
      </c>
      <c r="F9" s="5">
        <f t="shared" si="1"/>
        <v>3262000</v>
      </c>
      <c r="G9" s="5">
        <f t="shared" si="2"/>
        <v>2143600</v>
      </c>
    </row>
    <row r="10" spans="1:7" x14ac:dyDescent="0.3">
      <c r="A10" s="4" t="s">
        <v>29</v>
      </c>
      <c r="B10" s="6" t="s">
        <v>30</v>
      </c>
      <c r="C10" s="5">
        <v>780</v>
      </c>
      <c r="D10" s="5">
        <f t="shared" si="0"/>
        <v>858000</v>
      </c>
      <c r="E10" s="5">
        <v>715</v>
      </c>
      <c r="F10" s="5">
        <f t="shared" si="1"/>
        <v>2288000</v>
      </c>
      <c r="G10" s="5">
        <f t="shared" si="2"/>
        <v>1501500</v>
      </c>
    </row>
    <row r="11" spans="1:7" x14ac:dyDescent="0.3">
      <c r="A11" s="4" t="s">
        <v>27</v>
      </c>
      <c r="B11" s="6" t="s">
        <v>26</v>
      </c>
      <c r="C11" s="5">
        <v>750</v>
      </c>
      <c r="D11" s="5">
        <f t="shared" si="0"/>
        <v>900000</v>
      </c>
      <c r="E11" s="5">
        <v>745</v>
      </c>
      <c r="F11" s="5">
        <f t="shared" si="1"/>
        <v>2607500</v>
      </c>
      <c r="G11" s="5">
        <f t="shared" si="2"/>
        <v>1713500</v>
      </c>
    </row>
    <row r="12" spans="1:7" x14ac:dyDescent="0.3">
      <c r="A12" s="4" t="s">
        <v>29</v>
      </c>
      <c r="B12" s="6" t="s">
        <v>28</v>
      </c>
      <c r="C12" s="5">
        <v>660</v>
      </c>
      <c r="D12" s="5">
        <f t="shared" si="0"/>
        <v>726000</v>
      </c>
      <c r="E12" s="5">
        <v>630</v>
      </c>
      <c r="F12" s="5">
        <f t="shared" si="1"/>
        <v>2016000</v>
      </c>
      <c r="G12" s="5">
        <f t="shared" si="2"/>
        <v>1323000</v>
      </c>
    </row>
  </sheetData>
  <scenarios current="1" sqref="G3 G6:G7">
    <scenario name="매출수량 245 증가" locked="1" count="3" user="Windows User" comment="만든 사람 Windows User 날짜 2019-07-18">
      <inputCells r="E3" val="1380" numFmtId="41"/>
      <inputCells r="E6" val="1243" numFmtId="41"/>
      <inputCells r="E7" val="1133" numFmtId="41"/>
    </scenario>
    <scenario name="매출수량 213 감소" locked="1" count="3" user="Windows User" comment="만든 사람 Windows User 날짜 2019-07-18">
      <inputCells r="E3" val="922" numFmtId="41"/>
      <inputCells r="E6" val="785" numFmtId="41"/>
      <inputCells r="E7" val="675" numFmtId="41"/>
    </scenario>
  </scenarios>
  <sortState ref="A3:H12">
    <sortCondition ref="B3"/>
  </sortState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G13" sqref="G13"/>
    </sheetView>
  </sheetViews>
  <sheetFormatPr defaultRowHeight="16.5" x14ac:dyDescent="0.3"/>
  <cols>
    <col min="1" max="1" width="14.875" customWidth="1"/>
    <col min="2" max="6" width="15.625" customWidth="1"/>
    <col min="7" max="11" width="9.625" customWidth="1"/>
  </cols>
  <sheetData>
    <row r="3" spans="1:6" x14ac:dyDescent="0.3">
      <c r="A3" s="35"/>
      <c r="B3" s="35"/>
      <c r="C3" s="36" t="s">
        <v>19</v>
      </c>
      <c r="D3" s="35"/>
      <c r="E3" s="35"/>
      <c r="F3" s="35"/>
    </row>
    <row r="4" spans="1:6" x14ac:dyDescent="0.3">
      <c r="A4" s="36" t="s">
        <v>18</v>
      </c>
      <c r="B4" s="36" t="s">
        <v>66</v>
      </c>
      <c r="C4" s="37" t="s">
        <v>32</v>
      </c>
      <c r="D4" s="37" t="s">
        <v>30</v>
      </c>
      <c r="E4" s="37" t="s">
        <v>26</v>
      </c>
      <c r="F4" s="37" t="s">
        <v>62</v>
      </c>
    </row>
    <row r="5" spans="1:6" x14ac:dyDescent="0.3">
      <c r="A5" s="45" t="s">
        <v>27</v>
      </c>
      <c r="B5" s="37" t="s">
        <v>63</v>
      </c>
      <c r="C5" s="38">
        <v>1188000</v>
      </c>
      <c r="D5" s="38" t="s">
        <v>65</v>
      </c>
      <c r="E5" s="38">
        <v>900000</v>
      </c>
      <c r="F5" s="38">
        <v>1044000</v>
      </c>
    </row>
    <row r="6" spans="1:6" x14ac:dyDescent="0.3">
      <c r="A6" s="46"/>
      <c r="B6" s="37" t="s">
        <v>64</v>
      </c>
      <c r="C6" s="38">
        <v>3115000</v>
      </c>
      <c r="D6" s="38" t="s">
        <v>65</v>
      </c>
      <c r="E6" s="38">
        <v>2607500</v>
      </c>
      <c r="F6" s="38">
        <v>2861250</v>
      </c>
    </row>
    <row r="7" spans="1:6" x14ac:dyDescent="0.3">
      <c r="A7" s="45" t="s">
        <v>29</v>
      </c>
      <c r="B7" s="37" t="s">
        <v>63</v>
      </c>
      <c r="C7" s="38" t="s">
        <v>65</v>
      </c>
      <c r="D7" s="38">
        <v>858000</v>
      </c>
      <c r="E7" s="38" t="s">
        <v>65</v>
      </c>
      <c r="F7" s="38">
        <v>858000</v>
      </c>
    </row>
    <row r="8" spans="1:6" x14ac:dyDescent="0.3">
      <c r="A8" s="46"/>
      <c r="B8" s="37" t="s">
        <v>64</v>
      </c>
      <c r="C8" s="38" t="s">
        <v>65</v>
      </c>
      <c r="D8" s="38">
        <v>2288000</v>
      </c>
      <c r="E8" s="38" t="s">
        <v>65</v>
      </c>
      <c r="F8" s="38">
        <v>2288000</v>
      </c>
    </row>
    <row r="9" spans="1:6" x14ac:dyDescent="0.3">
      <c r="A9" s="45" t="s">
        <v>31</v>
      </c>
      <c r="B9" s="37" t="s">
        <v>63</v>
      </c>
      <c r="C9" s="38">
        <v>1260000</v>
      </c>
      <c r="D9" s="38" t="s">
        <v>65</v>
      </c>
      <c r="E9" s="38">
        <v>1260000</v>
      </c>
      <c r="F9" s="38">
        <v>1260000</v>
      </c>
    </row>
    <row r="10" spans="1:6" x14ac:dyDescent="0.3">
      <c r="A10" s="46"/>
      <c r="B10" s="37" t="s">
        <v>64</v>
      </c>
      <c r="C10" s="38">
        <v>3686000</v>
      </c>
      <c r="D10" s="38" t="s">
        <v>65</v>
      </c>
      <c r="E10" s="38">
        <v>3876000</v>
      </c>
      <c r="F10" s="38">
        <v>3781000</v>
      </c>
    </row>
    <row r="11" spans="1:6" x14ac:dyDescent="0.3">
      <c r="A11" s="45" t="s">
        <v>25</v>
      </c>
      <c r="B11" s="37" t="s">
        <v>63</v>
      </c>
      <c r="C11" s="38" t="s">
        <v>65</v>
      </c>
      <c r="D11" s="38">
        <v>1080000</v>
      </c>
      <c r="E11" s="38">
        <v>1150000</v>
      </c>
      <c r="F11" s="38">
        <v>1115000</v>
      </c>
    </row>
    <row r="12" spans="1:6" x14ac:dyDescent="0.3">
      <c r="A12" s="46"/>
      <c r="B12" s="37" t="s">
        <v>64</v>
      </c>
      <c r="C12" s="38" t="s">
        <v>65</v>
      </c>
      <c r="D12" s="38">
        <v>2664000</v>
      </c>
      <c r="E12" s="38">
        <v>2994000</v>
      </c>
      <c r="F12" s="38">
        <v>2829000</v>
      </c>
    </row>
  </sheetData>
  <mergeCells count="4">
    <mergeCell ref="A5:A6"/>
    <mergeCell ref="A7:A8"/>
    <mergeCell ref="A9:A10"/>
    <mergeCell ref="A11:A1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0.625" customWidth="1"/>
    <col min="2" max="3" width="13.125" bestFit="1" customWidth="1"/>
    <col min="4" max="4" width="13.625" customWidth="1"/>
    <col min="5" max="5" width="10.625" customWidth="1"/>
    <col min="6" max="7" width="13.625" customWidth="1"/>
  </cols>
  <sheetData>
    <row r="2" spans="1:7" x14ac:dyDescent="0.3">
      <c r="A2" s="7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</row>
    <row r="3" spans="1:7" x14ac:dyDescent="0.3">
      <c r="A3" s="4" t="s">
        <v>25</v>
      </c>
      <c r="B3" s="6" t="s">
        <v>26</v>
      </c>
      <c r="C3" s="5">
        <v>1150</v>
      </c>
      <c r="D3" s="5">
        <v>1150000</v>
      </c>
      <c r="E3" s="5">
        <v>998</v>
      </c>
      <c r="F3" s="5">
        <v>2994000</v>
      </c>
      <c r="G3" s="5">
        <v>1996000</v>
      </c>
    </row>
    <row r="4" spans="1:7" x14ac:dyDescent="0.3">
      <c r="A4" s="4" t="s">
        <v>27</v>
      </c>
      <c r="B4" s="6" t="s">
        <v>28</v>
      </c>
      <c r="C4" s="5">
        <v>950</v>
      </c>
      <c r="D4" s="5">
        <v>1140000</v>
      </c>
      <c r="E4" s="5">
        <v>932</v>
      </c>
      <c r="F4" s="5">
        <v>3262000</v>
      </c>
      <c r="G4" s="5">
        <v>2143600</v>
      </c>
    </row>
    <row r="5" spans="1:7" x14ac:dyDescent="0.3">
      <c r="A5" s="4" t="s">
        <v>29</v>
      </c>
      <c r="B5" s="6" t="s">
        <v>30</v>
      </c>
      <c r="C5" s="5">
        <v>780</v>
      </c>
      <c r="D5" s="5">
        <v>858000</v>
      </c>
      <c r="E5" s="5">
        <v>715</v>
      </c>
      <c r="F5" s="5">
        <v>2288000</v>
      </c>
      <c r="G5" s="5">
        <v>1501500</v>
      </c>
    </row>
    <row r="6" spans="1:7" x14ac:dyDescent="0.3">
      <c r="A6" s="4" t="s">
        <v>31</v>
      </c>
      <c r="B6" s="6" t="s">
        <v>32</v>
      </c>
      <c r="C6" s="5">
        <v>1200</v>
      </c>
      <c r="D6" s="5">
        <v>1260000</v>
      </c>
      <c r="E6" s="5">
        <v>970</v>
      </c>
      <c r="F6" s="5">
        <v>3686000</v>
      </c>
      <c r="G6" s="5">
        <v>2667500</v>
      </c>
    </row>
    <row r="7" spans="1:7" x14ac:dyDescent="0.3">
      <c r="A7" s="4" t="s">
        <v>27</v>
      </c>
      <c r="B7" s="6" t="s">
        <v>26</v>
      </c>
      <c r="C7" s="5">
        <v>750</v>
      </c>
      <c r="D7" s="5">
        <v>900000</v>
      </c>
      <c r="E7" s="5">
        <v>745</v>
      </c>
      <c r="F7" s="5">
        <v>2607500</v>
      </c>
      <c r="G7" s="5">
        <v>1713500</v>
      </c>
    </row>
    <row r="8" spans="1:7" x14ac:dyDescent="0.3">
      <c r="A8" s="4" t="s">
        <v>29</v>
      </c>
      <c r="B8" s="6" t="s">
        <v>28</v>
      </c>
      <c r="C8" s="5">
        <v>660</v>
      </c>
      <c r="D8" s="5">
        <v>726000</v>
      </c>
      <c r="E8" s="5">
        <v>630</v>
      </c>
      <c r="F8" s="5">
        <v>2016000</v>
      </c>
      <c r="G8" s="5">
        <v>1323000</v>
      </c>
    </row>
    <row r="9" spans="1:7" x14ac:dyDescent="0.3">
      <c r="A9" s="4" t="s">
        <v>25</v>
      </c>
      <c r="B9" s="6" t="s">
        <v>30</v>
      </c>
      <c r="C9" s="5">
        <v>1080</v>
      </c>
      <c r="D9" s="5">
        <v>1080000</v>
      </c>
      <c r="E9" s="5">
        <v>888</v>
      </c>
      <c r="F9" s="5">
        <v>2664000</v>
      </c>
      <c r="G9" s="5">
        <v>1776000</v>
      </c>
    </row>
    <row r="10" spans="1:7" x14ac:dyDescent="0.3">
      <c r="A10" s="4" t="s">
        <v>31</v>
      </c>
      <c r="B10" s="6" t="s">
        <v>26</v>
      </c>
      <c r="C10" s="5">
        <v>1200</v>
      </c>
      <c r="D10" s="5">
        <v>1260000</v>
      </c>
      <c r="E10" s="5">
        <v>1020</v>
      </c>
      <c r="F10" s="5">
        <v>3876000</v>
      </c>
      <c r="G10" s="5">
        <v>2805000</v>
      </c>
    </row>
    <row r="11" spans="1:7" x14ac:dyDescent="0.3">
      <c r="A11" s="4" t="s">
        <v>25</v>
      </c>
      <c r="B11" s="6" t="s">
        <v>28</v>
      </c>
      <c r="C11" s="5">
        <v>1300</v>
      </c>
      <c r="D11" s="5">
        <v>1300000</v>
      </c>
      <c r="E11" s="5">
        <v>1135</v>
      </c>
      <c r="F11" s="5">
        <v>3405000</v>
      </c>
      <c r="G11" s="5">
        <v>2270000</v>
      </c>
    </row>
    <row r="12" spans="1:7" x14ac:dyDescent="0.3">
      <c r="A12" s="4" t="s">
        <v>27</v>
      </c>
      <c r="B12" s="6" t="s">
        <v>32</v>
      </c>
      <c r="C12" s="5">
        <v>990</v>
      </c>
      <c r="D12" s="5">
        <v>1188000</v>
      </c>
      <c r="E12" s="5">
        <v>890</v>
      </c>
      <c r="F12" s="5">
        <v>3115000</v>
      </c>
      <c r="G12" s="5">
        <v>2047000</v>
      </c>
    </row>
  </sheetData>
  <sortState ref="A18:G27">
    <sortCondition descending="1" ref="A18"/>
  </sortState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H26" sqref="H26"/>
    </sheetView>
  </sheetViews>
  <sheetFormatPr defaultRowHeight="16.5" x14ac:dyDescent="0.3"/>
  <cols>
    <col min="1" max="3" width="12.625" customWidth="1"/>
    <col min="4" max="5" width="13.625" customWidth="1"/>
  </cols>
  <sheetData>
    <row r="2" spans="1:5" x14ac:dyDescent="0.3">
      <c r="A2" s="7" t="s">
        <v>18</v>
      </c>
      <c r="B2" s="7" t="s">
        <v>19</v>
      </c>
      <c r="C2" s="7" t="s">
        <v>21</v>
      </c>
      <c r="D2" s="7" t="s">
        <v>23</v>
      </c>
      <c r="E2" s="7" t="s">
        <v>24</v>
      </c>
    </row>
    <row r="3" spans="1:5" x14ac:dyDescent="0.3">
      <c r="A3" s="4" t="s">
        <v>27</v>
      </c>
      <c r="B3" s="6" t="s">
        <v>28</v>
      </c>
      <c r="C3" s="5">
        <v>1140000</v>
      </c>
      <c r="D3" s="5">
        <v>3262000</v>
      </c>
      <c r="E3" s="5">
        <v>2143600</v>
      </c>
    </row>
    <row r="4" spans="1:5" x14ac:dyDescent="0.3">
      <c r="A4" s="4" t="s">
        <v>27</v>
      </c>
      <c r="B4" s="6" t="s">
        <v>26</v>
      </c>
      <c r="C4" s="5">
        <v>900000</v>
      </c>
      <c r="D4" s="5">
        <v>2607500</v>
      </c>
      <c r="E4" s="5">
        <v>1713500</v>
      </c>
    </row>
    <row r="5" spans="1:5" x14ac:dyDescent="0.3">
      <c r="A5" s="4" t="s">
        <v>27</v>
      </c>
      <c r="B5" s="6" t="s">
        <v>32</v>
      </c>
      <c r="C5" s="5">
        <v>1188000</v>
      </c>
      <c r="D5" s="5">
        <v>3115000</v>
      </c>
      <c r="E5" s="5">
        <v>2047000</v>
      </c>
    </row>
    <row r="6" spans="1:5" x14ac:dyDescent="0.3">
      <c r="A6" s="4" t="s">
        <v>29</v>
      </c>
      <c r="B6" s="6" t="s">
        <v>30</v>
      </c>
      <c r="C6" s="5">
        <v>858000</v>
      </c>
      <c r="D6" s="5">
        <v>2288000</v>
      </c>
      <c r="E6" s="5">
        <v>1501500</v>
      </c>
    </row>
    <row r="7" spans="1:5" x14ac:dyDescent="0.3">
      <c r="A7" s="4" t="s">
        <v>29</v>
      </c>
      <c r="B7" s="6" t="s">
        <v>28</v>
      </c>
      <c r="C7" s="5">
        <v>726000</v>
      </c>
      <c r="D7" s="5">
        <v>2016000</v>
      </c>
      <c r="E7" s="5">
        <v>1323000</v>
      </c>
    </row>
  </sheetData>
  <sortState ref="A3:E7">
    <sortCondition ref="A3"/>
  </sortState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과일음료분석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A형</dc:subject>
  <dc:creator>장한수</dc:creator>
  <cp:lastModifiedBy>서희종</cp:lastModifiedBy>
  <dcterms:created xsi:type="dcterms:W3CDTF">2014-12-10T01:47:46Z</dcterms:created>
  <dcterms:modified xsi:type="dcterms:W3CDTF">2019-08-21T01:49:42Z</dcterms:modified>
</cp:coreProperties>
</file>